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0730" windowHeight="9495"/>
  </bookViews>
  <sheets>
    <sheet name="Portada" sheetId="4" r:id="rId1"/>
    <sheet name="Andalucía" sheetId="1" r:id="rId2"/>
    <sheet name="Aragón" sheetId="6" r:id="rId3"/>
    <sheet name="Asturias" sheetId="7" r:id="rId4"/>
    <sheet name="Illes Balears" sheetId="8" r:id="rId5"/>
    <sheet name="Canarias" sheetId="9" r:id="rId6"/>
    <sheet name="Cantabria" sheetId="10" r:id="rId7"/>
    <sheet name="Castilla y León" sheetId="16" r:id="rId8"/>
    <sheet name="Castilla La Mancha" sheetId="12" r:id="rId9"/>
    <sheet name="Cataluña" sheetId="13" r:id="rId10"/>
    <sheet name="Com. Valenciana" sheetId="14" r:id="rId11"/>
    <sheet name="Extremadura" sheetId="15" r:id="rId12"/>
    <sheet name="Galicia" sheetId="17" r:id="rId13"/>
    <sheet name="Com. Madrid" sheetId="18" r:id="rId14"/>
    <sheet name="Región de Murcia" sheetId="19" r:id="rId15"/>
    <sheet name="Navarra" sheetId="20" r:id="rId16"/>
    <sheet name="Pais Vasco" sheetId="21" r:id="rId17"/>
    <sheet name="La Rioja" sheetId="22" r:id="rId18"/>
  </sheets>
  <calcPr calcId="145621"/>
</workbook>
</file>

<file path=xl/calcChain.xml><?xml version="1.0" encoding="utf-8"?>
<calcChain xmlns="http://schemas.openxmlformats.org/spreadsheetml/2006/main">
  <c r="E19" i="22" l="1"/>
  <c r="E18" i="22"/>
  <c r="E19" i="21"/>
  <c r="E18" i="21"/>
  <c r="E19" i="20"/>
  <c r="E18" i="20"/>
  <c r="E19" i="19"/>
  <c r="E18" i="19"/>
  <c r="E19" i="18"/>
  <c r="E18" i="18"/>
  <c r="E19" i="17"/>
  <c r="E18" i="17"/>
  <c r="E19" i="15"/>
  <c r="E18" i="15"/>
  <c r="E19" i="14"/>
  <c r="E19" i="13"/>
  <c r="E18" i="13"/>
  <c r="E19" i="12"/>
  <c r="E18" i="12"/>
  <c r="E19" i="16"/>
  <c r="E18" i="16"/>
  <c r="E19" i="10"/>
  <c r="E18" i="10"/>
  <c r="E19" i="9"/>
  <c r="E18" i="9"/>
  <c r="E19" i="8"/>
  <c r="E18" i="8"/>
  <c r="E19" i="7"/>
  <c r="E18" i="7"/>
  <c r="E18" i="14"/>
  <c r="E19" i="1"/>
  <c r="E18" i="1"/>
  <c r="E19" i="6"/>
  <c r="E18" i="6"/>
  <c r="D20" i="19" l="1"/>
  <c r="D20" i="18"/>
  <c r="E17" i="17"/>
  <c r="D20" i="17"/>
  <c r="E25" i="15"/>
  <c r="D20" i="15"/>
  <c r="E25" i="14"/>
  <c r="D20" i="14"/>
  <c r="E25" i="13"/>
  <c r="D20" i="13"/>
  <c r="D20" i="12"/>
  <c r="D20" i="16"/>
  <c r="E25" i="10"/>
  <c r="D20" i="9"/>
  <c r="E16" i="8"/>
  <c r="E16" i="6"/>
  <c r="E14" i="6"/>
  <c r="D20" i="10"/>
  <c r="E25" i="16"/>
  <c r="E25" i="17"/>
  <c r="E16" i="17"/>
  <c r="E25" i="18"/>
  <c r="E16" i="19"/>
  <c r="E25" i="20"/>
  <c r="E16" i="20"/>
  <c r="E17" i="21"/>
  <c r="E16" i="21"/>
  <c r="E25" i="22"/>
  <c r="D20" i="22"/>
  <c r="E15" i="7" l="1"/>
  <c r="E15" i="9"/>
  <c r="E15" i="10"/>
  <c r="E15" i="16"/>
  <c r="E15" i="13"/>
  <c r="E15" i="14"/>
  <c r="E15" i="15"/>
  <c r="E15" i="18"/>
  <c r="E15" i="19"/>
  <c r="E15" i="20"/>
  <c r="C20" i="21"/>
  <c r="E15" i="22"/>
  <c r="E16" i="16"/>
  <c r="E16" i="12"/>
  <c r="D20" i="20"/>
  <c r="E16" i="14"/>
  <c r="E25" i="6"/>
  <c r="E25" i="7"/>
  <c r="E25" i="8"/>
  <c r="D20" i="6"/>
  <c r="E16" i="9"/>
  <c r="E16" i="10"/>
  <c r="E16" i="15"/>
  <c r="E25" i="9"/>
  <c r="E16" i="7"/>
  <c r="E16" i="13"/>
  <c r="D20" i="7"/>
  <c r="D20" i="8"/>
  <c r="C20" i="6"/>
  <c r="E14" i="7"/>
  <c r="E14" i="8"/>
  <c r="E14" i="9"/>
  <c r="E14" i="10"/>
  <c r="E14" i="16"/>
  <c r="E14" i="12"/>
  <c r="E14" i="13"/>
  <c r="E14" i="14"/>
  <c r="E14" i="15"/>
  <c r="E14" i="17"/>
  <c r="E14" i="18"/>
  <c r="E14" i="19"/>
  <c r="E14" i="20"/>
  <c r="E14" i="21"/>
  <c r="E14" i="22"/>
  <c r="E16" i="18"/>
  <c r="C20" i="14"/>
  <c r="E20" i="14" s="1"/>
  <c r="E25" i="12"/>
  <c r="E25" i="21"/>
  <c r="E25" i="19"/>
  <c r="D20" i="21"/>
  <c r="E15" i="6"/>
  <c r="E16" i="22"/>
  <c r="C20" i="7"/>
  <c r="C20" i="8"/>
  <c r="C20" i="9"/>
  <c r="E20" i="9" s="1"/>
  <c r="C20" i="10"/>
  <c r="E20" i="10" s="1"/>
  <c r="C20" i="16"/>
  <c r="E20" i="16" s="1"/>
  <c r="C20" i="12"/>
  <c r="E20" i="12" s="1"/>
  <c r="C20" i="15"/>
  <c r="E20" i="15" s="1"/>
  <c r="C20" i="17"/>
  <c r="E20" i="17" s="1"/>
  <c r="C20" i="18"/>
  <c r="E20" i="18" s="1"/>
  <c r="C20" i="19"/>
  <c r="E20" i="19" s="1"/>
  <c r="C20" i="20"/>
  <c r="E20" i="20" s="1"/>
  <c r="C20" i="22"/>
  <c r="E20" i="22" s="1"/>
  <c r="C20" i="13"/>
  <c r="E20" i="13" s="1"/>
  <c r="E17" i="12"/>
  <c r="E17" i="8"/>
  <c r="E17" i="22"/>
  <c r="E15" i="21"/>
  <c r="E17" i="18"/>
  <c r="E15" i="17"/>
  <c r="E17" i="13"/>
  <c r="E15" i="12"/>
  <c r="E17" i="9"/>
  <c r="E15" i="8"/>
  <c r="E17" i="6"/>
  <c r="E17" i="19"/>
  <c r="E17" i="14"/>
  <c r="E17" i="10"/>
  <c r="E17" i="20"/>
  <c r="E17" i="15"/>
  <c r="E17" i="16"/>
  <c r="E17" i="7"/>
  <c r="E20" i="21" l="1"/>
  <c r="E20" i="6"/>
  <c r="E20" i="7"/>
  <c r="E20" i="8"/>
  <c r="C169" i="8" l="1"/>
  <c r="C169" i="17"/>
  <c r="C169" i="21"/>
  <c r="D169" i="15"/>
  <c r="D169" i="19"/>
  <c r="D169" i="14"/>
  <c r="D169" i="7"/>
  <c r="D169" i="8"/>
  <c r="C169" i="12"/>
  <c r="D169" i="12"/>
  <c r="D169" i="16"/>
  <c r="D169" i="6"/>
  <c r="D169" i="10"/>
  <c r="D169" i="18"/>
  <c r="D169" i="13"/>
  <c r="D169" i="17"/>
  <c r="C169" i="10"/>
  <c r="C169" i="6"/>
  <c r="C169" i="14"/>
  <c r="C169" i="19"/>
  <c r="D169" i="22"/>
  <c r="D169" i="21"/>
  <c r="D169" i="20"/>
  <c r="D169" i="9"/>
  <c r="C169" i="22"/>
  <c r="C169" i="20"/>
  <c r="C169" i="18"/>
  <c r="C169" i="15"/>
  <c r="C169" i="13"/>
  <c r="C169" i="16"/>
  <c r="C169" i="9"/>
  <c r="C169" i="7"/>
  <c r="L148" i="22" l="1"/>
  <c r="M148" i="22"/>
  <c r="L148" i="21"/>
  <c r="M148" i="20"/>
  <c r="L148" i="19"/>
  <c r="L148" i="17"/>
  <c r="L148" i="15"/>
  <c r="L148" i="12"/>
  <c r="L148" i="10"/>
  <c r="L148" i="8"/>
  <c r="L148" i="7"/>
  <c r="K148" i="20" l="1"/>
  <c r="M148" i="10"/>
  <c r="M148" i="15"/>
  <c r="M148" i="17"/>
  <c r="L148" i="16"/>
  <c r="L148" i="20"/>
  <c r="N148" i="7"/>
  <c r="N148" i="10"/>
  <c r="N148" i="12"/>
  <c r="N148" i="13"/>
  <c r="N148" i="14"/>
  <c r="N148" i="17"/>
  <c r="N148" i="18"/>
  <c r="N148" i="19"/>
  <c r="N148" i="20"/>
  <c r="N148" i="21"/>
  <c r="M148" i="7"/>
  <c r="M148" i="13"/>
  <c r="M148" i="14"/>
  <c r="M148" i="18"/>
  <c r="M148" i="19"/>
  <c r="M148" i="21"/>
  <c r="L148" i="14"/>
  <c r="L148" i="18"/>
  <c r="L148" i="13"/>
  <c r="K148" i="13"/>
  <c r="K148" i="7"/>
  <c r="K148" i="8"/>
  <c r="K148" i="10"/>
  <c r="K148" i="14"/>
  <c r="K148" i="15"/>
  <c r="K148" i="17"/>
  <c r="K148" i="18"/>
  <c r="K148" i="19"/>
  <c r="N148" i="22"/>
  <c r="M148" i="8"/>
  <c r="M148" i="16"/>
  <c r="M148" i="12"/>
  <c r="N148" i="8"/>
  <c r="N148" i="15"/>
  <c r="N148" i="16"/>
  <c r="K148" i="21"/>
  <c r="K148" i="22"/>
  <c r="K148" i="12"/>
  <c r="K148" i="16"/>
  <c r="L148" i="6"/>
  <c r="K148" i="1"/>
  <c r="K148" i="6" l="1"/>
  <c r="N148" i="1"/>
  <c r="M148" i="1"/>
  <c r="L148" i="1"/>
  <c r="N148" i="6"/>
  <c r="M148" i="6"/>
  <c r="E159" i="22" l="1"/>
  <c r="E158" i="22"/>
  <c r="M147" i="22"/>
  <c r="L147" i="22"/>
  <c r="N146" i="22"/>
  <c r="M146" i="22"/>
  <c r="L146" i="22"/>
  <c r="K146" i="22"/>
  <c r="M145" i="22"/>
  <c r="L145" i="22"/>
  <c r="K145" i="22"/>
  <c r="J150" i="22"/>
  <c r="I150" i="22"/>
  <c r="G150" i="22"/>
  <c r="F150" i="22"/>
  <c r="E150" i="22"/>
  <c r="D150" i="22"/>
  <c r="C150" i="22"/>
  <c r="J149" i="22"/>
  <c r="G149" i="22"/>
  <c r="D149" i="22"/>
  <c r="C149" i="22"/>
  <c r="M133" i="22"/>
  <c r="L133" i="22"/>
  <c r="N132" i="22"/>
  <c r="M132" i="22"/>
  <c r="L132" i="22"/>
  <c r="K132" i="22"/>
  <c r="J135" i="22"/>
  <c r="I135" i="22"/>
  <c r="H135" i="22"/>
  <c r="G135" i="22"/>
  <c r="F135" i="22"/>
  <c r="E135" i="22"/>
  <c r="D135" i="22"/>
  <c r="K131" i="22"/>
  <c r="N130" i="22"/>
  <c r="M130" i="22"/>
  <c r="L130" i="22"/>
  <c r="K130" i="22"/>
  <c r="M129" i="22"/>
  <c r="L129" i="22"/>
  <c r="J134" i="22"/>
  <c r="I134" i="22"/>
  <c r="H134" i="22"/>
  <c r="G134" i="22"/>
  <c r="F134" i="22"/>
  <c r="E134" i="22"/>
  <c r="D134" i="22"/>
  <c r="C134" i="22"/>
  <c r="E112" i="22"/>
  <c r="E77" i="22"/>
  <c r="E76" i="22"/>
  <c r="E223" i="22"/>
  <c r="E214" i="22"/>
  <c r="E213" i="22"/>
  <c r="E212" i="22"/>
  <c r="E210" i="22"/>
  <c r="E209" i="22"/>
  <c r="E207" i="22"/>
  <c r="E200" i="22"/>
  <c r="E199" i="22"/>
  <c r="E198" i="22"/>
  <c r="E197" i="22"/>
  <c r="E185" i="22"/>
  <c r="E184" i="22"/>
  <c r="E182" i="22"/>
  <c r="E180" i="22"/>
  <c r="E179" i="22"/>
  <c r="E178" i="22"/>
  <c r="E168" i="22"/>
  <c r="H149" i="22"/>
  <c r="N145" i="22"/>
  <c r="H150" i="22"/>
  <c r="B11" i="22"/>
  <c r="E214" i="21"/>
  <c r="E213" i="21"/>
  <c r="E212" i="21"/>
  <c r="E198" i="21"/>
  <c r="L147" i="21"/>
  <c r="M146" i="21"/>
  <c r="L146" i="21"/>
  <c r="L145" i="21"/>
  <c r="J150" i="21"/>
  <c r="I150" i="21"/>
  <c r="H150" i="21"/>
  <c r="F150" i="21"/>
  <c r="E150" i="21"/>
  <c r="L144" i="21"/>
  <c r="K144" i="21"/>
  <c r="J149" i="21"/>
  <c r="I149" i="21"/>
  <c r="H149" i="21"/>
  <c r="G149" i="21"/>
  <c r="D149" i="21"/>
  <c r="C149" i="21"/>
  <c r="N132" i="21"/>
  <c r="M132" i="21"/>
  <c r="L132" i="21"/>
  <c r="K132" i="21"/>
  <c r="J135" i="21"/>
  <c r="I135" i="21"/>
  <c r="H135" i="21"/>
  <c r="G135" i="21"/>
  <c r="E135" i="21"/>
  <c r="D135" i="21"/>
  <c r="N130" i="21"/>
  <c r="M130" i="21"/>
  <c r="L130" i="21"/>
  <c r="K130" i="21"/>
  <c r="L129" i="21"/>
  <c r="I134" i="21"/>
  <c r="H134" i="21"/>
  <c r="G134" i="21"/>
  <c r="E134" i="21"/>
  <c r="D134" i="21"/>
  <c r="C134" i="21"/>
  <c r="E76" i="21"/>
  <c r="E207" i="21"/>
  <c r="B11" i="21"/>
  <c r="M129" i="21" l="1"/>
  <c r="E72" i="22"/>
  <c r="M133" i="21"/>
  <c r="E35" i="22"/>
  <c r="N129" i="22"/>
  <c r="N133" i="22"/>
  <c r="K129" i="22"/>
  <c r="K133" i="22"/>
  <c r="C135" i="21"/>
  <c r="K135" i="21" s="1"/>
  <c r="F135" i="21"/>
  <c r="N135" i="21" s="1"/>
  <c r="E113" i="22"/>
  <c r="C50" i="22"/>
  <c r="E48" i="22"/>
  <c r="E70" i="22"/>
  <c r="E74" i="22"/>
  <c r="E90" i="22"/>
  <c r="E114" i="22"/>
  <c r="F134" i="21"/>
  <c r="D160" i="22"/>
  <c r="E91" i="21"/>
  <c r="E184" i="21"/>
  <c r="E180" i="21"/>
  <c r="E210" i="21"/>
  <c r="E37" i="22"/>
  <c r="E47" i="22"/>
  <c r="E221" i="21"/>
  <c r="C160" i="22"/>
  <c r="E157" i="22"/>
  <c r="E37" i="21"/>
  <c r="E44" i="21"/>
  <c r="E114" i="21"/>
  <c r="K147" i="22"/>
  <c r="E200" i="21"/>
  <c r="J134" i="21"/>
  <c r="K147" i="21"/>
  <c r="M143" i="22"/>
  <c r="N143" i="22"/>
  <c r="N147" i="22"/>
  <c r="M147" i="21"/>
  <c r="I149" i="22"/>
  <c r="N147" i="21"/>
  <c r="E166" i="21"/>
  <c r="K133" i="21"/>
  <c r="N133" i="21"/>
  <c r="N146" i="21"/>
  <c r="E158" i="21"/>
  <c r="E181" i="21"/>
  <c r="E185" i="21"/>
  <c r="E222" i="21"/>
  <c r="E159" i="21"/>
  <c r="K129" i="21"/>
  <c r="N129" i="21"/>
  <c r="E113" i="21"/>
  <c r="E92" i="21"/>
  <c r="E73" i="22"/>
  <c r="E77" i="21"/>
  <c r="D50" i="21"/>
  <c r="D51" i="21"/>
  <c r="D50" i="22"/>
  <c r="E45" i="22"/>
  <c r="E71" i="22"/>
  <c r="E75" i="22"/>
  <c r="E91" i="22"/>
  <c r="G150" i="21"/>
  <c r="E36" i="22"/>
  <c r="D51" i="22"/>
  <c r="E223" i="21"/>
  <c r="E48" i="21"/>
  <c r="E74" i="21"/>
  <c r="E209" i="21"/>
  <c r="E44" i="22"/>
  <c r="E92" i="22"/>
  <c r="M150" i="22"/>
  <c r="K146" i="21"/>
  <c r="C160" i="21"/>
  <c r="D93" i="22"/>
  <c r="L134" i="21"/>
  <c r="L133" i="21"/>
  <c r="L149" i="21"/>
  <c r="D160" i="21"/>
  <c r="E208" i="21"/>
  <c r="E36" i="21"/>
  <c r="C51" i="21"/>
  <c r="E72" i="21"/>
  <c r="E112" i="21"/>
  <c r="M143" i="21"/>
  <c r="M145" i="21"/>
  <c r="D150" i="21"/>
  <c r="L150" i="21" s="1"/>
  <c r="D93" i="21"/>
  <c r="K149" i="22"/>
  <c r="M128" i="21"/>
  <c r="E167" i="21"/>
  <c r="E35" i="21"/>
  <c r="E71" i="21"/>
  <c r="E75" i="21"/>
  <c r="E157" i="21"/>
  <c r="E179" i="21"/>
  <c r="E183" i="21"/>
  <c r="E149" i="22"/>
  <c r="E222" i="22"/>
  <c r="E46" i="22"/>
  <c r="L149" i="22"/>
  <c r="N145" i="21"/>
  <c r="E199" i="21"/>
  <c r="E46" i="21"/>
  <c r="E73" i="21"/>
  <c r="K145" i="21"/>
  <c r="E170" i="21"/>
  <c r="E169" i="22"/>
  <c r="E183" i="22"/>
  <c r="E34" i="22"/>
  <c r="E45" i="21"/>
  <c r="N143" i="21"/>
  <c r="E34" i="21"/>
  <c r="C50" i="21"/>
  <c r="E70" i="21"/>
  <c r="E90" i="21"/>
  <c r="E178" i="21"/>
  <c r="E182" i="21"/>
  <c r="E197" i="21"/>
  <c r="E166" i="22"/>
  <c r="E181" i="22"/>
  <c r="E208" i="22"/>
  <c r="E221" i="22"/>
  <c r="K144" i="22"/>
  <c r="L144" i="22"/>
  <c r="N144" i="22"/>
  <c r="M135" i="22"/>
  <c r="N135" i="22"/>
  <c r="L135" i="22"/>
  <c r="N134" i="22"/>
  <c r="M134" i="22"/>
  <c r="C51" i="22"/>
  <c r="K134" i="22"/>
  <c r="L150" i="22"/>
  <c r="E170" i="22"/>
  <c r="L134" i="22"/>
  <c r="N150" i="22"/>
  <c r="K150" i="22"/>
  <c r="M128" i="22"/>
  <c r="K128" i="22"/>
  <c r="M144" i="22"/>
  <c r="L128" i="22"/>
  <c r="F149" i="22"/>
  <c r="N149" i="22" s="1"/>
  <c r="E167" i="22"/>
  <c r="C93" i="22"/>
  <c r="C135" i="22"/>
  <c r="K135" i="22" s="1"/>
  <c r="L131" i="22"/>
  <c r="E171" i="22"/>
  <c r="K143" i="22"/>
  <c r="N128" i="22"/>
  <c r="M131" i="22"/>
  <c r="L143" i="22"/>
  <c r="N131" i="22"/>
  <c r="E168" i="21"/>
  <c r="K149" i="21"/>
  <c r="M144" i="21"/>
  <c r="N144" i="21"/>
  <c r="C150" i="21"/>
  <c r="M150" i="21"/>
  <c r="M134" i="21"/>
  <c r="L135" i="21"/>
  <c r="N150" i="21"/>
  <c r="K134" i="21"/>
  <c r="M135" i="21"/>
  <c r="K143" i="21"/>
  <c r="K128" i="21"/>
  <c r="E149" i="21"/>
  <c r="M149" i="21" s="1"/>
  <c r="E47" i="21"/>
  <c r="L128" i="21"/>
  <c r="F149" i="21"/>
  <c r="N149" i="21" s="1"/>
  <c r="N128" i="21"/>
  <c r="L143" i="21"/>
  <c r="K131" i="21"/>
  <c r="L131" i="21"/>
  <c r="E171" i="21"/>
  <c r="M131" i="21"/>
  <c r="C93" i="21"/>
  <c r="N131" i="21"/>
  <c r="E214" i="20"/>
  <c r="E213" i="20"/>
  <c r="E185" i="20"/>
  <c r="E184" i="20"/>
  <c r="E159" i="20"/>
  <c r="L147" i="20"/>
  <c r="L145" i="20"/>
  <c r="J150" i="20"/>
  <c r="I150" i="20"/>
  <c r="H150" i="20"/>
  <c r="G150" i="20"/>
  <c r="F150" i="20"/>
  <c r="E150" i="20"/>
  <c r="D150" i="20"/>
  <c r="C150" i="20"/>
  <c r="I149" i="20"/>
  <c r="H149" i="20"/>
  <c r="D149" i="20"/>
  <c r="J135" i="20"/>
  <c r="I135" i="20"/>
  <c r="H135" i="20"/>
  <c r="G135" i="20"/>
  <c r="F135" i="20"/>
  <c r="M131" i="20"/>
  <c r="D135" i="20"/>
  <c r="C135" i="20"/>
  <c r="N130" i="20"/>
  <c r="M130" i="20"/>
  <c r="L130" i="20"/>
  <c r="K130" i="20"/>
  <c r="N129" i="20"/>
  <c r="M129" i="20"/>
  <c r="L129" i="20"/>
  <c r="K129" i="20"/>
  <c r="J134" i="20"/>
  <c r="I134" i="20"/>
  <c r="H134" i="20"/>
  <c r="G134" i="20"/>
  <c r="E134" i="20"/>
  <c r="D134" i="20"/>
  <c r="C134" i="20"/>
  <c r="E76" i="20"/>
  <c r="E35" i="20"/>
  <c r="E207" i="20"/>
  <c r="B11" i="20"/>
  <c r="E158" i="20" l="1"/>
  <c r="E181" i="20"/>
  <c r="M133" i="20"/>
  <c r="E212" i="20"/>
  <c r="E50" i="21"/>
  <c r="E50" i="22"/>
  <c r="E160" i="22"/>
  <c r="E77" i="20"/>
  <c r="E198" i="20"/>
  <c r="E160" i="21"/>
  <c r="N134" i="21"/>
  <c r="E166" i="20"/>
  <c r="E93" i="22"/>
  <c r="K150" i="21"/>
  <c r="E183" i="20"/>
  <c r="E70" i="20"/>
  <c r="E74" i="20"/>
  <c r="E90" i="20"/>
  <c r="E182" i="20"/>
  <c r="E208" i="20"/>
  <c r="E223" i="20"/>
  <c r="E210" i="20"/>
  <c r="E51" i="21"/>
  <c r="K143" i="20"/>
  <c r="K146" i="20"/>
  <c r="K147" i="20"/>
  <c r="M149" i="22"/>
  <c r="M147" i="20"/>
  <c r="L146" i="20"/>
  <c r="M143" i="20"/>
  <c r="M145" i="20"/>
  <c r="M146" i="20"/>
  <c r="N143" i="20"/>
  <c r="N146" i="20"/>
  <c r="N147" i="20"/>
  <c r="E167" i="20"/>
  <c r="E92" i="20"/>
  <c r="E180" i="20"/>
  <c r="E199" i="20"/>
  <c r="E221" i="20"/>
  <c r="N128" i="20"/>
  <c r="K132" i="20"/>
  <c r="K133" i="20"/>
  <c r="L132" i="20"/>
  <c r="L133" i="20"/>
  <c r="N133" i="20"/>
  <c r="N132" i="20"/>
  <c r="M132" i="20"/>
  <c r="E44" i="20"/>
  <c r="E209" i="20"/>
  <c r="K145" i="20"/>
  <c r="E51" i="22"/>
  <c r="J149" i="20"/>
  <c r="D160" i="20"/>
  <c r="E91" i="20"/>
  <c r="E114" i="20"/>
  <c r="E73" i="20"/>
  <c r="E200" i="20"/>
  <c r="E222" i="20"/>
  <c r="N145" i="20"/>
  <c r="L143" i="20"/>
  <c r="E157" i="20"/>
  <c r="C160" i="20"/>
  <c r="D51" i="20"/>
  <c r="E45" i="20"/>
  <c r="E71" i="20"/>
  <c r="E179" i="20"/>
  <c r="E169" i="21"/>
  <c r="M150" i="20"/>
  <c r="N144" i="20"/>
  <c r="E178" i="20"/>
  <c r="G149" i="20"/>
  <c r="E93" i="21"/>
  <c r="E37" i="20"/>
  <c r="E47" i="20"/>
  <c r="E36" i="20"/>
  <c r="E46" i="20"/>
  <c r="E34" i="20"/>
  <c r="C50" i="20"/>
  <c r="E48" i="20"/>
  <c r="E72" i="20"/>
  <c r="K150" i="20"/>
  <c r="E112" i="20"/>
  <c r="N135" i="20"/>
  <c r="D93" i="20"/>
  <c r="E75" i="20"/>
  <c r="E197" i="20"/>
  <c r="E113" i="20"/>
  <c r="C149" i="20"/>
  <c r="E168" i="20"/>
  <c r="L149" i="20"/>
  <c r="L150" i="20"/>
  <c r="N150" i="20"/>
  <c r="F149" i="20"/>
  <c r="E149" i="20"/>
  <c r="M149" i="20" s="1"/>
  <c r="E135" i="20"/>
  <c r="M135" i="20" s="1"/>
  <c r="M134" i="20"/>
  <c r="K134" i="20"/>
  <c r="K135" i="20"/>
  <c r="L134" i="20"/>
  <c r="L135" i="20"/>
  <c r="F134" i="20"/>
  <c r="N134" i="20" s="1"/>
  <c r="C51" i="20"/>
  <c r="K131" i="20"/>
  <c r="K144" i="20"/>
  <c r="E170" i="20"/>
  <c r="L131" i="20"/>
  <c r="M144" i="20"/>
  <c r="D50" i="20"/>
  <c r="C93" i="20"/>
  <c r="M128" i="20"/>
  <c r="N131" i="20"/>
  <c r="E171" i="20"/>
  <c r="L144" i="20"/>
  <c r="K128" i="20"/>
  <c r="L128" i="20"/>
  <c r="E160" i="20" l="1"/>
  <c r="K149" i="20"/>
  <c r="N149" i="20"/>
  <c r="E169" i="20"/>
  <c r="E51" i="20"/>
  <c r="E50" i="20"/>
  <c r="E93" i="20"/>
  <c r="E214" i="19" l="1"/>
  <c r="E213" i="19"/>
  <c r="E212" i="19"/>
  <c r="E198" i="19"/>
  <c r="E184" i="19"/>
  <c r="E181" i="19"/>
  <c r="M147" i="19"/>
  <c r="L147" i="19"/>
  <c r="M146" i="19"/>
  <c r="L146" i="19"/>
  <c r="L145" i="19"/>
  <c r="J150" i="19"/>
  <c r="I150" i="19"/>
  <c r="G150" i="19"/>
  <c r="M144" i="19"/>
  <c r="D150" i="19"/>
  <c r="J149" i="19"/>
  <c r="I149" i="19"/>
  <c r="G149" i="19"/>
  <c r="M143" i="19"/>
  <c r="D149" i="19"/>
  <c r="C149" i="19"/>
  <c r="M132" i="19"/>
  <c r="L132" i="19"/>
  <c r="I135" i="19"/>
  <c r="H135" i="19"/>
  <c r="F135" i="19"/>
  <c r="E135" i="19"/>
  <c r="D135" i="19"/>
  <c r="C135" i="19"/>
  <c r="N130" i="19"/>
  <c r="M130" i="19"/>
  <c r="L130" i="19"/>
  <c r="K130" i="19"/>
  <c r="N129" i="19"/>
  <c r="M129" i="19"/>
  <c r="L129" i="19"/>
  <c r="J134" i="19"/>
  <c r="I134" i="19"/>
  <c r="H134" i="19"/>
  <c r="E134" i="19"/>
  <c r="D134" i="19"/>
  <c r="E76" i="19"/>
  <c r="E48" i="19"/>
  <c r="E207" i="19"/>
  <c r="H150" i="19"/>
  <c r="H149" i="19"/>
  <c r="B11" i="19"/>
  <c r="K132" i="19" l="1"/>
  <c r="E77" i="19"/>
  <c r="N132" i="19"/>
  <c r="E34" i="19"/>
  <c r="E159" i="19"/>
  <c r="E70" i="19"/>
  <c r="E74" i="19"/>
  <c r="E114" i="19"/>
  <c r="E179" i="19"/>
  <c r="J135" i="19"/>
  <c r="N135" i="19" s="1"/>
  <c r="G135" i="19"/>
  <c r="K135" i="19" s="1"/>
  <c r="E210" i="19"/>
  <c r="E36" i="19"/>
  <c r="E72" i="19"/>
  <c r="E92" i="19"/>
  <c r="E113" i="19"/>
  <c r="E208" i="19"/>
  <c r="E223" i="19"/>
  <c r="G134" i="19"/>
  <c r="L133" i="19"/>
  <c r="E180" i="19"/>
  <c r="E209" i="19"/>
  <c r="E200" i="19"/>
  <c r="E197" i="19"/>
  <c r="E166" i="19"/>
  <c r="K147" i="19"/>
  <c r="D160" i="19"/>
  <c r="E182" i="19"/>
  <c r="N143" i="19"/>
  <c r="N147" i="19"/>
  <c r="M133" i="19"/>
  <c r="E45" i="19"/>
  <c r="E91" i="19"/>
  <c r="K146" i="19"/>
  <c r="C160" i="19"/>
  <c r="E170" i="19"/>
  <c r="E199" i="19"/>
  <c r="E221" i="19"/>
  <c r="E37" i="19"/>
  <c r="E73" i="19"/>
  <c r="E158" i="19"/>
  <c r="E185" i="19"/>
  <c r="E222" i="19"/>
  <c r="N128" i="19"/>
  <c r="N133" i="19"/>
  <c r="N144" i="19"/>
  <c r="N145" i="19"/>
  <c r="N146" i="19"/>
  <c r="D50" i="19"/>
  <c r="L143" i="19"/>
  <c r="C51" i="19"/>
  <c r="C50" i="19"/>
  <c r="C93" i="19"/>
  <c r="K131" i="19"/>
  <c r="C134" i="19"/>
  <c r="M128" i="19"/>
  <c r="D51" i="19"/>
  <c r="L150" i="19"/>
  <c r="E183" i="19"/>
  <c r="E112" i="19"/>
  <c r="K133" i="19"/>
  <c r="E90" i="19"/>
  <c r="E171" i="19"/>
  <c r="K145" i="19"/>
  <c r="F150" i="19"/>
  <c r="N150" i="19" s="1"/>
  <c r="M145" i="19"/>
  <c r="E150" i="19"/>
  <c r="M150" i="19" s="1"/>
  <c r="E35" i="19"/>
  <c r="E71" i="19"/>
  <c r="E75" i="19"/>
  <c r="E178" i="19"/>
  <c r="C150" i="19"/>
  <c r="K150" i="19" s="1"/>
  <c r="K143" i="19"/>
  <c r="K129" i="19"/>
  <c r="L134" i="19"/>
  <c r="M134" i="19"/>
  <c r="E46" i="19"/>
  <c r="K149" i="19"/>
  <c r="L135" i="19"/>
  <c r="L149" i="19"/>
  <c r="M135" i="19"/>
  <c r="K144" i="19"/>
  <c r="E47" i="19"/>
  <c r="L131" i="19"/>
  <c r="L144" i="19"/>
  <c r="E167" i="19"/>
  <c r="M131" i="19"/>
  <c r="E149" i="19"/>
  <c r="M149" i="19" s="1"/>
  <c r="E157" i="19"/>
  <c r="F134" i="19"/>
  <c r="N134" i="19" s="1"/>
  <c r="N131" i="19"/>
  <c r="F149" i="19"/>
  <c r="N149" i="19" s="1"/>
  <c r="D93" i="19"/>
  <c r="K128" i="19"/>
  <c r="E168" i="19"/>
  <c r="E44" i="19"/>
  <c r="L128" i="19"/>
  <c r="E160" i="19" l="1"/>
  <c r="K134" i="19"/>
  <c r="E51" i="19"/>
  <c r="E50" i="19"/>
  <c r="E93" i="19"/>
  <c r="E169" i="19"/>
  <c r="E214" i="18" l="1"/>
  <c r="E212" i="18"/>
  <c r="E198" i="18"/>
  <c r="L147" i="18"/>
  <c r="L146" i="18"/>
  <c r="L145" i="18"/>
  <c r="J150" i="18"/>
  <c r="I150" i="18"/>
  <c r="F150" i="18"/>
  <c r="D150" i="18"/>
  <c r="C150" i="18"/>
  <c r="J149" i="18"/>
  <c r="H149" i="18"/>
  <c r="L143" i="18"/>
  <c r="M132" i="18"/>
  <c r="I135" i="18"/>
  <c r="H135" i="18"/>
  <c r="E135" i="18"/>
  <c r="D135" i="18"/>
  <c r="M130" i="18"/>
  <c r="L130" i="18"/>
  <c r="M129" i="18"/>
  <c r="C134" i="18"/>
  <c r="E76" i="18"/>
  <c r="E207" i="18"/>
  <c r="H150" i="18"/>
  <c r="F149" i="18"/>
  <c r="B11" i="18"/>
  <c r="B11" i="1"/>
  <c r="B11" i="6"/>
  <c r="B11" i="7"/>
  <c r="B11" i="8"/>
  <c r="B11" i="9"/>
  <c r="B11" i="10"/>
  <c r="B11" i="16"/>
  <c r="B11" i="12"/>
  <c r="B11" i="13"/>
  <c r="B11" i="14"/>
  <c r="B11" i="15"/>
  <c r="B11" i="17"/>
  <c r="N130" i="18" l="1"/>
  <c r="L132" i="18"/>
  <c r="E179" i="18"/>
  <c r="E183" i="18"/>
  <c r="E178" i="18"/>
  <c r="E213" i="18"/>
  <c r="K130" i="18"/>
  <c r="E197" i="18"/>
  <c r="E208" i="18"/>
  <c r="E181" i="18"/>
  <c r="E185" i="18"/>
  <c r="E70" i="18"/>
  <c r="E74" i="18"/>
  <c r="E114" i="18"/>
  <c r="N133" i="18"/>
  <c r="E72" i="18"/>
  <c r="E92" i="18"/>
  <c r="E112" i="18"/>
  <c r="J134" i="18"/>
  <c r="L129" i="18"/>
  <c r="E184" i="18"/>
  <c r="E209" i="18"/>
  <c r="C160" i="17"/>
  <c r="E166" i="18"/>
  <c r="D160" i="18"/>
  <c r="C135" i="18"/>
  <c r="F135" i="18"/>
  <c r="E35" i="18"/>
  <c r="E45" i="18"/>
  <c r="K129" i="18"/>
  <c r="K132" i="18"/>
  <c r="K133" i="18"/>
  <c r="K143" i="18"/>
  <c r="K145" i="18"/>
  <c r="K146" i="18"/>
  <c r="K147" i="18"/>
  <c r="C160" i="18"/>
  <c r="E167" i="18"/>
  <c r="D160" i="17"/>
  <c r="E200" i="18"/>
  <c r="E222" i="18"/>
  <c r="M145" i="18"/>
  <c r="M128" i="18"/>
  <c r="M133" i="18"/>
  <c r="M143" i="18"/>
  <c r="I149" i="18"/>
  <c r="J135" i="18"/>
  <c r="D134" i="18"/>
  <c r="E37" i="18"/>
  <c r="E47" i="18"/>
  <c r="E150" i="18"/>
  <c r="M150" i="18" s="1"/>
  <c r="L144" i="18"/>
  <c r="E46" i="18"/>
  <c r="E71" i="18"/>
  <c r="E75" i="18"/>
  <c r="D93" i="18"/>
  <c r="L133" i="18"/>
  <c r="E180" i="18"/>
  <c r="E221" i="18"/>
  <c r="I134" i="18"/>
  <c r="N128" i="18"/>
  <c r="N129" i="18"/>
  <c r="N132" i="18"/>
  <c r="N145" i="18"/>
  <c r="N146" i="18"/>
  <c r="N147" i="18"/>
  <c r="E158" i="18"/>
  <c r="E34" i="18"/>
  <c r="E48" i="18"/>
  <c r="E73" i="18"/>
  <c r="E77" i="18"/>
  <c r="E113" i="18"/>
  <c r="G135" i="18"/>
  <c r="E159" i="18"/>
  <c r="E182" i="18"/>
  <c r="E223" i="18"/>
  <c r="E157" i="18"/>
  <c r="E168" i="18"/>
  <c r="M146" i="18"/>
  <c r="M147" i="18"/>
  <c r="E199" i="18"/>
  <c r="E210" i="18"/>
  <c r="L135" i="18"/>
  <c r="N144" i="18"/>
  <c r="H134" i="18"/>
  <c r="G149" i="18"/>
  <c r="E170" i="18"/>
  <c r="D50" i="18"/>
  <c r="E36" i="18"/>
  <c r="C93" i="18"/>
  <c r="G150" i="18"/>
  <c r="K150" i="18" s="1"/>
  <c r="N149" i="18"/>
  <c r="M144" i="18"/>
  <c r="C149" i="18"/>
  <c r="M135" i="18"/>
  <c r="G134" i="18"/>
  <c r="K134" i="18" s="1"/>
  <c r="E91" i="18"/>
  <c r="D51" i="18"/>
  <c r="C50" i="18"/>
  <c r="L150" i="18"/>
  <c r="N150" i="18"/>
  <c r="E90" i="18"/>
  <c r="F134" i="18"/>
  <c r="N143" i="18"/>
  <c r="E44" i="18"/>
  <c r="C51" i="18"/>
  <c r="K131" i="18"/>
  <c r="K144" i="18"/>
  <c r="L131" i="18"/>
  <c r="D149" i="18"/>
  <c r="L149" i="18" s="1"/>
  <c r="E134" i="18"/>
  <c r="M131" i="18"/>
  <c r="E149" i="18"/>
  <c r="N131" i="18"/>
  <c r="E171" i="18"/>
  <c r="K128" i="18"/>
  <c r="L128" i="18"/>
  <c r="E223" i="17"/>
  <c r="E213" i="17"/>
  <c r="E212" i="17"/>
  <c r="E210" i="17"/>
  <c r="E209" i="17"/>
  <c r="E208" i="17"/>
  <c r="E207" i="17"/>
  <c r="E200" i="17"/>
  <c r="E199" i="17"/>
  <c r="E197" i="17"/>
  <c r="E184" i="17"/>
  <c r="E182" i="17"/>
  <c r="E181" i="17"/>
  <c r="E180" i="17"/>
  <c r="E179" i="17"/>
  <c r="E178" i="17"/>
  <c r="E168" i="17"/>
  <c r="E167" i="17"/>
  <c r="E159" i="17"/>
  <c r="E158" i="17"/>
  <c r="E157" i="17"/>
  <c r="I149" i="17"/>
  <c r="N147" i="17"/>
  <c r="M147" i="17"/>
  <c r="L147" i="17"/>
  <c r="K147" i="17"/>
  <c r="N146" i="17"/>
  <c r="L146" i="17"/>
  <c r="K146" i="17"/>
  <c r="N145" i="17"/>
  <c r="M145" i="17"/>
  <c r="L145" i="17"/>
  <c r="K145" i="17"/>
  <c r="I150" i="17"/>
  <c r="H150" i="17"/>
  <c r="N144" i="17"/>
  <c r="M144" i="17"/>
  <c r="D150" i="17"/>
  <c r="C150" i="17"/>
  <c r="J149" i="17"/>
  <c r="H149" i="17"/>
  <c r="G149" i="17"/>
  <c r="F149" i="17"/>
  <c r="E149" i="17"/>
  <c r="L143" i="17"/>
  <c r="K143" i="17"/>
  <c r="N133" i="17"/>
  <c r="M133" i="17"/>
  <c r="L133" i="17"/>
  <c r="K133" i="17"/>
  <c r="N132" i="17"/>
  <c r="M132" i="17"/>
  <c r="L132" i="17"/>
  <c r="K132" i="17"/>
  <c r="J135" i="17"/>
  <c r="I135" i="17"/>
  <c r="H135" i="17"/>
  <c r="G135" i="17"/>
  <c r="F135" i="17"/>
  <c r="E135" i="17"/>
  <c r="D135" i="17"/>
  <c r="C135" i="17"/>
  <c r="N130" i="17"/>
  <c r="M130" i="17"/>
  <c r="L130" i="17"/>
  <c r="K130" i="17"/>
  <c r="N129" i="17"/>
  <c r="M129" i="17"/>
  <c r="L129" i="17"/>
  <c r="K129" i="17"/>
  <c r="J134" i="17"/>
  <c r="I134" i="17"/>
  <c r="H134" i="17"/>
  <c r="G134" i="17"/>
  <c r="F134" i="17"/>
  <c r="M128" i="17"/>
  <c r="D134" i="17"/>
  <c r="C134" i="17"/>
  <c r="E114" i="17"/>
  <c r="E112" i="17"/>
  <c r="E92" i="17"/>
  <c r="E77" i="17"/>
  <c r="E76" i="17"/>
  <c r="E73" i="17"/>
  <c r="E72" i="17"/>
  <c r="E70" i="17"/>
  <c r="E46" i="17"/>
  <c r="E37" i="17"/>
  <c r="E35" i="17"/>
  <c r="E160" i="18" l="1"/>
  <c r="E160" i="17"/>
  <c r="N134" i="18"/>
  <c r="N135" i="18"/>
  <c r="K135" i="18"/>
  <c r="M149" i="18"/>
  <c r="L134" i="18"/>
  <c r="E169" i="18"/>
  <c r="K149" i="18"/>
  <c r="M134" i="18"/>
  <c r="E93" i="18"/>
  <c r="E50" i="18"/>
  <c r="E51" i="18"/>
  <c r="L150" i="17"/>
  <c r="M135" i="17"/>
  <c r="L135" i="17"/>
  <c r="L134" i="17"/>
  <c r="N134" i="17"/>
  <c r="N135" i="17"/>
  <c r="N149" i="17"/>
  <c r="M146" i="17"/>
  <c r="F150" i="17"/>
  <c r="C93" i="17"/>
  <c r="C50" i="17"/>
  <c r="G150" i="17"/>
  <c r="K150" i="17" s="1"/>
  <c r="E166" i="17"/>
  <c r="E222" i="17"/>
  <c r="E36" i="17"/>
  <c r="D93" i="17"/>
  <c r="M149" i="17"/>
  <c r="E169" i="17"/>
  <c r="D50" i="17"/>
  <c r="E71" i="17"/>
  <c r="E75" i="17"/>
  <c r="E91" i="17"/>
  <c r="E198" i="17"/>
  <c r="C149" i="17"/>
  <c r="K149" i="17" s="1"/>
  <c r="E221" i="17"/>
  <c r="E34" i="17"/>
  <c r="E47" i="17"/>
  <c r="E113" i="17"/>
  <c r="E183" i="17"/>
  <c r="D51" i="17"/>
  <c r="E48" i="17"/>
  <c r="E150" i="17"/>
  <c r="M150" i="17" s="1"/>
  <c r="E74" i="17"/>
  <c r="E45" i="17"/>
  <c r="K134" i="17"/>
  <c r="K135" i="17"/>
  <c r="N131" i="17"/>
  <c r="J150" i="17"/>
  <c r="E185" i="17"/>
  <c r="E214" i="17"/>
  <c r="E134" i="17"/>
  <c r="M134" i="17" s="1"/>
  <c r="E90" i="17"/>
  <c r="E44" i="17"/>
  <c r="C51" i="17"/>
  <c r="K131" i="17"/>
  <c r="K144" i="17"/>
  <c r="E170" i="17"/>
  <c r="L131" i="17"/>
  <c r="L144" i="17"/>
  <c r="D149" i="17"/>
  <c r="L149" i="17" s="1"/>
  <c r="M143" i="17"/>
  <c r="N128" i="17"/>
  <c r="M131" i="17"/>
  <c r="E171" i="17"/>
  <c r="K128" i="17"/>
  <c r="N143" i="17"/>
  <c r="L128" i="17"/>
  <c r="E50" i="17" l="1"/>
  <c r="E93" i="17"/>
  <c r="N150" i="17"/>
  <c r="E51" i="17"/>
  <c r="E213" i="16" l="1"/>
  <c r="E184" i="16"/>
  <c r="E159" i="16"/>
  <c r="M147" i="16"/>
  <c r="L147" i="16"/>
  <c r="L146" i="16"/>
  <c r="L145" i="16"/>
  <c r="J150" i="16"/>
  <c r="I150" i="16"/>
  <c r="G150" i="16"/>
  <c r="M144" i="16"/>
  <c r="D150" i="16"/>
  <c r="J149" i="16"/>
  <c r="I149" i="16"/>
  <c r="E149" i="16"/>
  <c r="D149" i="16"/>
  <c r="M132" i="16"/>
  <c r="L132" i="16"/>
  <c r="J135" i="16"/>
  <c r="I135" i="16"/>
  <c r="H135" i="16"/>
  <c r="G135" i="16"/>
  <c r="E135" i="16"/>
  <c r="D135" i="16"/>
  <c r="N130" i="16"/>
  <c r="M130" i="16"/>
  <c r="L130" i="16"/>
  <c r="K130" i="16"/>
  <c r="M129" i="16"/>
  <c r="L129" i="16"/>
  <c r="I134" i="16"/>
  <c r="H134" i="16"/>
  <c r="G134" i="16"/>
  <c r="E134" i="16"/>
  <c r="E35" i="16"/>
  <c r="E207" i="16"/>
  <c r="H149" i="16"/>
  <c r="H150" i="16"/>
  <c r="E184" i="15"/>
  <c r="E180" i="15"/>
  <c r="N147" i="15"/>
  <c r="M147" i="15"/>
  <c r="L146" i="15"/>
  <c r="M145" i="15"/>
  <c r="L145" i="15"/>
  <c r="J150" i="15"/>
  <c r="I150" i="15"/>
  <c r="H150" i="15"/>
  <c r="F150" i="15"/>
  <c r="E150" i="15"/>
  <c r="C150" i="15"/>
  <c r="J149" i="15"/>
  <c r="I149" i="15"/>
  <c r="H149" i="15"/>
  <c r="G149" i="15"/>
  <c r="F149" i="15"/>
  <c r="E149" i="15"/>
  <c r="L143" i="15"/>
  <c r="M133" i="15"/>
  <c r="L133" i="15"/>
  <c r="N132" i="15"/>
  <c r="M132" i="15"/>
  <c r="L132" i="15"/>
  <c r="K132" i="15"/>
  <c r="I135" i="15"/>
  <c r="E135" i="15"/>
  <c r="N130" i="15"/>
  <c r="M130" i="15"/>
  <c r="N129" i="15"/>
  <c r="M129" i="15"/>
  <c r="L129" i="15"/>
  <c r="K129" i="15"/>
  <c r="J134" i="15"/>
  <c r="I134" i="15"/>
  <c r="H134" i="15"/>
  <c r="F134" i="15"/>
  <c r="M128" i="15"/>
  <c r="D134" i="15"/>
  <c r="C134" i="15"/>
  <c r="E76" i="15"/>
  <c r="E207" i="15"/>
  <c r="E214" i="14"/>
  <c r="E213" i="14"/>
  <c r="E212" i="14"/>
  <c r="E198" i="14"/>
  <c r="M147" i="14"/>
  <c r="L147" i="14"/>
  <c r="L146" i="14"/>
  <c r="J150" i="14"/>
  <c r="I150" i="14"/>
  <c r="H150" i="14"/>
  <c r="E150" i="14"/>
  <c r="D150" i="14"/>
  <c r="C150" i="14"/>
  <c r="J149" i="14"/>
  <c r="I149" i="14"/>
  <c r="H149" i="14"/>
  <c r="F149" i="14"/>
  <c r="E149" i="14"/>
  <c r="D149" i="14"/>
  <c r="M132" i="14"/>
  <c r="L132" i="14"/>
  <c r="H135" i="14"/>
  <c r="M131" i="14"/>
  <c r="L131" i="14"/>
  <c r="N130" i="14"/>
  <c r="M130" i="14"/>
  <c r="L130" i="14"/>
  <c r="K130" i="14"/>
  <c r="M129" i="14"/>
  <c r="E134" i="14"/>
  <c r="E76" i="14"/>
  <c r="E207" i="14"/>
  <c r="E159" i="9"/>
  <c r="E159" i="7"/>
  <c r="E159" i="10" l="1"/>
  <c r="G134" i="15"/>
  <c r="K134" i="15" s="1"/>
  <c r="E159" i="15"/>
  <c r="E213" i="15"/>
  <c r="E159" i="8"/>
  <c r="E198" i="16"/>
  <c r="E214" i="16"/>
  <c r="N133" i="15"/>
  <c r="E212" i="16"/>
  <c r="E77" i="15"/>
  <c r="E183" i="16"/>
  <c r="E179" i="15"/>
  <c r="M133" i="16"/>
  <c r="E76" i="16"/>
  <c r="H134" i="14"/>
  <c r="L128" i="16"/>
  <c r="E158" i="15"/>
  <c r="E158" i="8"/>
  <c r="E200" i="15"/>
  <c r="E208" i="16"/>
  <c r="E178" i="15"/>
  <c r="J134" i="14"/>
  <c r="I134" i="14"/>
  <c r="M134" i="14" s="1"/>
  <c r="E159" i="12"/>
  <c r="E209" i="15"/>
  <c r="J134" i="16"/>
  <c r="L129" i="14"/>
  <c r="E180" i="16"/>
  <c r="E181" i="14"/>
  <c r="E210" i="15"/>
  <c r="E114" i="16"/>
  <c r="E209" i="16"/>
  <c r="E208" i="15"/>
  <c r="E197" i="15"/>
  <c r="E181" i="15"/>
  <c r="E181" i="16"/>
  <c r="L133" i="16"/>
  <c r="D160" i="16"/>
  <c r="K143" i="15"/>
  <c r="K147" i="15"/>
  <c r="L144" i="15"/>
  <c r="L147" i="15"/>
  <c r="C160" i="7"/>
  <c r="C160" i="12"/>
  <c r="D160" i="10"/>
  <c r="D160" i="6"/>
  <c r="C135" i="16"/>
  <c r="K135" i="16" s="1"/>
  <c r="K132" i="16"/>
  <c r="N131" i="16"/>
  <c r="N132" i="16"/>
  <c r="H135" i="15"/>
  <c r="K130" i="15"/>
  <c r="K133" i="15"/>
  <c r="F135" i="15"/>
  <c r="N132" i="14"/>
  <c r="G135" i="15"/>
  <c r="K129" i="16"/>
  <c r="I135" i="14"/>
  <c r="J135" i="15"/>
  <c r="J135" i="14"/>
  <c r="C135" i="15"/>
  <c r="K132" i="14"/>
  <c r="L130" i="15"/>
  <c r="D135" i="15"/>
  <c r="E77" i="16"/>
  <c r="D160" i="7"/>
  <c r="D160" i="12"/>
  <c r="C160" i="6"/>
  <c r="C160" i="10"/>
  <c r="E160" i="10" s="1"/>
  <c r="E158" i="12"/>
  <c r="E159" i="13"/>
  <c r="E72" i="16"/>
  <c r="E92" i="16"/>
  <c r="C160" i="16"/>
  <c r="F134" i="14"/>
  <c r="C160" i="9"/>
  <c r="C160" i="15"/>
  <c r="D160" i="9"/>
  <c r="C160" i="14"/>
  <c r="D160" i="15"/>
  <c r="C160" i="13"/>
  <c r="D160" i="14"/>
  <c r="C160" i="8"/>
  <c r="D160" i="8"/>
  <c r="D160" i="13"/>
  <c r="E114" i="14"/>
  <c r="E35" i="14"/>
  <c r="E45" i="14"/>
  <c r="E75" i="14"/>
  <c r="E91" i="14"/>
  <c r="E167" i="14"/>
  <c r="G150" i="15"/>
  <c r="K150" i="15" s="1"/>
  <c r="M145" i="16"/>
  <c r="M146" i="16"/>
  <c r="E166" i="15"/>
  <c r="N145" i="16"/>
  <c r="L143" i="14"/>
  <c r="E36" i="14"/>
  <c r="E92" i="14"/>
  <c r="E200" i="14"/>
  <c r="E222" i="14"/>
  <c r="E157" i="12"/>
  <c r="E44" i="16"/>
  <c r="E113" i="16"/>
  <c r="E178" i="16"/>
  <c r="E182" i="16"/>
  <c r="E197" i="16"/>
  <c r="E92" i="15"/>
  <c r="E34" i="14"/>
  <c r="E48" i="14"/>
  <c r="E70" i="14"/>
  <c r="E74" i="14"/>
  <c r="E166" i="14"/>
  <c r="E209" i="14"/>
  <c r="D51" i="14"/>
  <c r="K146" i="14"/>
  <c r="M146" i="15"/>
  <c r="D50" i="16"/>
  <c r="E223" i="16"/>
  <c r="E45" i="16"/>
  <c r="E91" i="16"/>
  <c r="E159" i="6"/>
  <c r="E157" i="8"/>
  <c r="E178" i="14"/>
  <c r="E223" i="14"/>
  <c r="E37" i="16"/>
  <c r="E47" i="16"/>
  <c r="E73" i="16"/>
  <c r="K128" i="16"/>
  <c r="K133" i="16"/>
  <c r="K143" i="16"/>
  <c r="K144" i="16"/>
  <c r="K145" i="16"/>
  <c r="K146" i="16"/>
  <c r="K147" i="16"/>
  <c r="E167" i="16"/>
  <c r="E199" i="16"/>
  <c r="E210" i="16"/>
  <c r="E45" i="15"/>
  <c r="E199" i="15"/>
  <c r="E221" i="15"/>
  <c r="E183" i="14"/>
  <c r="E221" i="14"/>
  <c r="E112" i="14"/>
  <c r="E158" i="14"/>
  <c r="E168" i="14"/>
  <c r="M149" i="15"/>
  <c r="M150" i="15"/>
  <c r="E185" i="15"/>
  <c r="E222" i="15"/>
  <c r="E184" i="14"/>
  <c r="N146" i="15"/>
  <c r="L133" i="14"/>
  <c r="L145" i="14"/>
  <c r="E37" i="15"/>
  <c r="E47" i="15"/>
  <c r="E73" i="15"/>
  <c r="E113" i="15"/>
  <c r="E182" i="15"/>
  <c r="E223" i="15"/>
  <c r="E48" i="16"/>
  <c r="E185" i="16"/>
  <c r="E200" i="16"/>
  <c r="N145" i="15"/>
  <c r="C50" i="14"/>
  <c r="M146" i="14"/>
  <c r="M133" i="14"/>
  <c r="M145" i="14"/>
  <c r="D93" i="14"/>
  <c r="E34" i="15"/>
  <c r="E48" i="15"/>
  <c r="E70" i="15"/>
  <c r="E74" i="15"/>
  <c r="N150" i="15"/>
  <c r="E158" i="6"/>
  <c r="D50" i="14"/>
  <c r="N144" i="15"/>
  <c r="E114" i="15"/>
  <c r="E183" i="15"/>
  <c r="E214" i="15"/>
  <c r="E168" i="16"/>
  <c r="E70" i="16"/>
  <c r="E74" i="16"/>
  <c r="E90" i="16"/>
  <c r="E222" i="16"/>
  <c r="C134" i="14"/>
  <c r="M149" i="14"/>
  <c r="E72" i="14"/>
  <c r="E168" i="15"/>
  <c r="E36" i="16"/>
  <c r="E158" i="10"/>
  <c r="N129" i="14"/>
  <c r="N146" i="14"/>
  <c r="N147" i="14"/>
  <c r="E35" i="15"/>
  <c r="E71" i="15"/>
  <c r="E75" i="15"/>
  <c r="K145" i="15"/>
  <c r="K146" i="15"/>
  <c r="C51" i="16"/>
  <c r="E46" i="16"/>
  <c r="N133" i="14"/>
  <c r="N144" i="14"/>
  <c r="N145" i="14"/>
  <c r="M144" i="14"/>
  <c r="E37" i="14"/>
  <c r="E47" i="14"/>
  <c r="E73" i="14"/>
  <c r="E77" i="14"/>
  <c r="E113" i="14"/>
  <c r="K144" i="14"/>
  <c r="G150" i="14"/>
  <c r="K150" i="14" s="1"/>
  <c r="E170" i="14"/>
  <c r="E36" i="15"/>
  <c r="D51" i="15"/>
  <c r="E72" i="15"/>
  <c r="E182" i="14"/>
  <c r="E179" i="16"/>
  <c r="M143" i="16"/>
  <c r="D51" i="16"/>
  <c r="E157" i="6"/>
  <c r="E158" i="7"/>
  <c r="E157" i="10"/>
  <c r="E197" i="14"/>
  <c r="E208" i="14"/>
  <c r="E112" i="15"/>
  <c r="N149" i="15"/>
  <c r="E34" i="16"/>
  <c r="L135" i="16"/>
  <c r="L149" i="16"/>
  <c r="E221" i="16"/>
  <c r="E171" i="14"/>
  <c r="E71" i="14"/>
  <c r="K129" i="14"/>
  <c r="K133" i="14"/>
  <c r="K143" i="14"/>
  <c r="K145" i="14"/>
  <c r="K147" i="14"/>
  <c r="E212" i="15"/>
  <c r="D93" i="16"/>
  <c r="E112" i="16"/>
  <c r="F134" i="16"/>
  <c r="N133" i="16"/>
  <c r="N143" i="16"/>
  <c r="N144" i="16"/>
  <c r="F149" i="16"/>
  <c r="N149" i="16" s="1"/>
  <c r="N146" i="16"/>
  <c r="N147" i="16"/>
  <c r="N149" i="14"/>
  <c r="E167" i="15"/>
  <c r="E46" i="15"/>
  <c r="E198" i="15"/>
  <c r="D150" i="15"/>
  <c r="L150" i="15" s="1"/>
  <c r="C93" i="14"/>
  <c r="E158" i="13"/>
  <c r="C51" i="14"/>
  <c r="D134" i="14"/>
  <c r="E179" i="14"/>
  <c r="C149" i="15"/>
  <c r="K149" i="15" s="1"/>
  <c r="C50" i="15"/>
  <c r="E90" i="15"/>
  <c r="G149" i="16"/>
  <c r="G149" i="14"/>
  <c r="E158" i="9"/>
  <c r="E180" i="14"/>
  <c r="E199" i="14"/>
  <c r="E210" i="14"/>
  <c r="N143" i="15"/>
  <c r="D50" i="15"/>
  <c r="E91" i="15"/>
  <c r="E185" i="14"/>
  <c r="E71" i="16"/>
  <c r="E75" i="16"/>
  <c r="E157" i="16"/>
  <c r="L144" i="16"/>
  <c r="C150" i="16"/>
  <c r="K150" i="16" s="1"/>
  <c r="M149" i="16"/>
  <c r="N129" i="16"/>
  <c r="C50" i="16"/>
  <c r="M134" i="16"/>
  <c r="M135" i="16"/>
  <c r="L150" i="16"/>
  <c r="C134" i="16"/>
  <c r="K134" i="16" s="1"/>
  <c r="C93" i="16"/>
  <c r="M128" i="16"/>
  <c r="E150" i="16"/>
  <c r="M150" i="16" s="1"/>
  <c r="E166" i="16"/>
  <c r="M131" i="16"/>
  <c r="D134" i="16"/>
  <c r="L134" i="16" s="1"/>
  <c r="E158" i="16"/>
  <c r="N128" i="16"/>
  <c r="F150" i="16"/>
  <c r="N150" i="16" s="1"/>
  <c r="F135" i="16"/>
  <c r="N135" i="16" s="1"/>
  <c r="L143" i="16"/>
  <c r="K131" i="16"/>
  <c r="C149" i="16"/>
  <c r="E171" i="16"/>
  <c r="L131" i="16"/>
  <c r="E157" i="15"/>
  <c r="M135" i="15"/>
  <c r="L134" i="15"/>
  <c r="C93" i="15"/>
  <c r="N134" i="15"/>
  <c r="E44" i="15"/>
  <c r="C51" i="15"/>
  <c r="K131" i="15"/>
  <c r="K144" i="15"/>
  <c r="E170" i="15"/>
  <c r="L131" i="15"/>
  <c r="D149" i="15"/>
  <c r="L149" i="15" s="1"/>
  <c r="E134" i="15"/>
  <c r="M134" i="15" s="1"/>
  <c r="M144" i="15"/>
  <c r="N131" i="15"/>
  <c r="E171" i="15"/>
  <c r="M143" i="15"/>
  <c r="D93" i="15"/>
  <c r="M131" i="15"/>
  <c r="K128" i="15"/>
  <c r="N128" i="15"/>
  <c r="L128" i="15"/>
  <c r="M150" i="14"/>
  <c r="F150" i="14"/>
  <c r="N150" i="14" s="1"/>
  <c r="L150" i="14"/>
  <c r="L149" i="14"/>
  <c r="C135" i="14"/>
  <c r="F135" i="14"/>
  <c r="G135" i="14"/>
  <c r="G134" i="14"/>
  <c r="E46" i="14"/>
  <c r="M128" i="14"/>
  <c r="M143" i="14"/>
  <c r="E90" i="14"/>
  <c r="N128" i="14"/>
  <c r="N143" i="14"/>
  <c r="E44" i="14"/>
  <c r="K131" i="14"/>
  <c r="C149" i="14"/>
  <c r="E159" i="14"/>
  <c r="D135" i="14"/>
  <c r="L135" i="14" s="1"/>
  <c r="E135" i="14"/>
  <c r="N131" i="14"/>
  <c r="E157" i="14"/>
  <c r="K128" i="14"/>
  <c r="L144" i="14"/>
  <c r="L128" i="14"/>
  <c r="E157" i="13"/>
  <c r="E157" i="9"/>
  <c r="E157" i="7"/>
  <c r="E159" i="1"/>
  <c r="E214" i="13"/>
  <c r="E213" i="13"/>
  <c r="E212" i="13"/>
  <c r="E198" i="13"/>
  <c r="M147" i="13"/>
  <c r="L147" i="13"/>
  <c r="L146" i="13"/>
  <c r="L145" i="13"/>
  <c r="J150" i="13"/>
  <c r="I150" i="13"/>
  <c r="H150" i="13"/>
  <c r="G150" i="13"/>
  <c r="F150" i="13"/>
  <c r="L144" i="13"/>
  <c r="J149" i="13"/>
  <c r="I149" i="13"/>
  <c r="H149" i="13"/>
  <c r="F149" i="13"/>
  <c r="D149" i="13"/>
  <c r="C149" i="13"/>
  <c r="M132" i="13"/>
  <c r="L132" i="13"/>
  <c r="I135" i="13"/>
  <c r="H135" i="13"/>
  <c r="E135" i="13"/>
  <c r="D135" i="13"/>
  <c r="N130" i="13"/>
  <c r="M130" i="13"/>
  <c r="L130" i="13"/>
  <c r="K130" i="13"/>
  <c r="M129" i="13"/>
  <c r="J134" i="13"/>
  <c r="G134" i="13"/>
  <c r="E76" i="13"/>
  <c r="E207" i="13"/>
  <c r="E185" i="13"/>
  <c r="E184" i="13"/>
  <c r="E183" i="13"/>
  <c r="E182" i="13"/>
  <c r="N134" i="14" l="1"/>
  <c r="L134" i="14"/>
  <c r="E160" i="8"/>
  <c r="L128" i="13"/>
  <c r="E160" i="16"/>
  <c r="E160" i="7"/>
  <c r="E160" i="13"/>
  <c r="E160" i="14"/>
  <c r="E160" i="15"/>
  <c r="E160" i="9"/>
  <c r="E160" i="6"/>
  <c r="E160" i="12"/>
  <c r="E169" i="15"/>
  <c r="H134" i="13"/>
  <c r="I134" i="13"/>
  <c r="E134" i="13"/>
  <c r="N134" i="16"/>
  <c r="E51" i="14"/>
  <c r="E72" i="13"/>
  <c r="E199" i="13"/>
  <c r="E221" i="13"/>
  <c r="E210" i="13"/>
  <c r="E180" i="13"/>
  <c r="M133" i="13"/>
  <c r="E93" i="15"/>
  <c r="N135" i="15"/>
  <c r="K132" i="13"/>
  <c r="N132" i="13"/>
  <c r="L135" i="15"/>
  <c r="K135" i="15"/>
  <c r="M135" i="14"/>
  <c r="N135" i="14"/>
  <c r="E92" i="13"/>
  <c r="D160" i="1"/>
  <c r="C160" i="1"/>
  <c r="E50" i="16"/>
  <c r="J135" i="13"/>
  <c r="E74" i="13"/>
  <c r="E150" i="13"/>
  <c r="M150" i="13" s="1"/>
  <c r="L129" i="13"/>
  <c r="L133" i="13"/>
  <c r="D150" i="13"/>
  <c r="L150" i="13" s="1"/>
  <c r="E51" i="16"/>
  <c r="E93" i="14"/>
  <c r="E166" i="13"/>
  <c r="E157" i="1"/>
  <c r="E50" i="14"/>
  <c r="E181" i="13"/>
  <c r="E200" i="13"/>
  <c r="E222" i="13"/>
  <c r="E70" i="13"/>
  <c r="E114" i="13"/>
  <c r="E208" i="13"/>
  <c r="C51" i="13"/>
  <c r="K134" i="14"/>
  <c r="E51" i="15"/>
  <c r="E169" i="16"/>
  <c r="E50" i="15"/>
  <c r="E169" i="14"/>
  <c r="E223" i="13"/>
  <c r="E158" i="1"/>
  <c r="C135" i="13"/>
  <c r="K146" i="13"/>
  <c r="K145" i="13"/>
  <c r="L135" i="13"/>
  <c r="N133" i="13"/>
  <c r="E48" i="13"/>
  <c r="E77" i="13"/>
  <c r="E113" i="13"/>
  <c r="K133" i="13"/>
  <c r="K147" i="13"/>
  <c r="D134" i="13"/>
  <c r="E178" i="13"/>
  <c r="E197" i="13"/>
  <c r="D50" i="13"/>
  <c r="K149" i="16"/>
  <c r="E170" i="13"/>
  <c r="E71" i="13"/>
  <c r="E36" i="13"/>
  <c r="K129" i="13"/>
  <c r="K144" i="13"/>
  <c r="E75" i="13"/>
  <c r="E46" i="13"/>
  <c r="E37" i="13"/>
  <c r="E47" i="13"/>
  <c r="K149" i="14"/>
  <c r="E93" i="16"/>
  <c r="E167" i="13"/>
  <c r="E179" i="13"/>
  <c r="E209" i="13"/>
  <c r="E170" i="16"/>
  <c r="K135" i="14"/>
  <c r="E34" i="13"/>
  <c r="C50" i="13"/>
  <c r="E73" i="13"/>
  <c r="M143" i="13"/>
  <c r="E149" i="13"/>
  <c r="M149" i="13" s="1"/>
  <c r="E112" i="13"/>
  <c r="F134" i="13"/>
  <c r="N134" i="13" s="1"/>
  <c r="F135" i="13"/>
  <c r="N150" i="13"/>
  <c r="N146" i="13"/>
  <c r="E44" i="13"/>
  <c r="E90" i="13"/>
  <c r="G135" i="13"/>
  <c r="G149" i="13"/>
  <c r="K149" i="13" s="1"/>
  <c r="M146" i="13"/>
  <c r="N143" i="13"/>
  <c r="N149" i="13"/>
  <c r="N145" i="13"/>
  <c r="N147" i="13"/>
  <c r="E35" i="13"/>
  <c r="E91" i="13"/>
  <c r="E168" i="13"/>
  <c r="E171" i="13"/>
  <c r="L149" i="13"/>
  <c r="M145" i="13"/>
  <c r="K143" i="13"/>
  <c r="M135" i="13"/>
  <c r="C134" i="13"/>
  <c r="K134" i="13" s="1"/>
  <c r="N129" i="13"/>
  <c r="D93" i="13"/>
  <c r="D51" i="13"/>
  <c r="M131" i="13"/>
  <c r="M144" i="13"/>
  <c r="E45" i="13"/>
  <c r="N131" i="13"/>
  <c r="N144" i="13"/>
  <c r="K128" i="13"/>
  <c r="C150" i="13"/>
  <c r="K150" i="13" s="1"/>
  <c r="C93" i="13"/>
  <c r="M128" i="13"/>
  <c r="N128" i="13"/>
  <c r="K131" i="13"/>
  <c r="L143" i="13"/>
  <c r="L131" i="13"/>
  <c r="E160" i="1" l="1"/>
  <c r="M134" i="13"/>
  <c r="L134" i="13"/>
  <c r="N135" i="13"/>
  <c r="K135" i="13"/>
  <c r="E51" i="13"/>
  <c r="E50" i="13"/>
  <c r="E169" i="13"/>
  <c r="E93" i="13"/>
  <c r="E223" i="12" l="1"/>
  <c r="E222" i="12"/>
  <c r="E221" i="12"/>
  <c r="E214" i="12"/>
  <c r="E213" i="12"/>
  <c r="E212" i="12"/>
  <c r="E210" i="12"/>
  <c r="E209" i="12"/>
  <c r="E208" i="12"/>
  <c r="E207" i="12"/>
  <c r="E200" i="12"/>
  <c r="E199" i="12"/>
  <c r="E198" i="12"/>
  <c r="E197" i="12"/>
  <c r="E185" i="12"/>
  <c r="E184" i="12"/>
  <c r="E182" i="12"/>
  <c r="E181" i="12"/>
  <c r="E180" i="12"/>
  <c r="E179" i="12"/>
  <c r="E178" i="12"/>
  <c r="E168" i="12"/>
  <c r="E167" i="12"/>
  <c r="E166" i="12"/>
  <c r="J150" i="12"/>
  <c r="I150" i="12"/>
  <c r="H150" i="12"/>
  <c r="C150" i="12"/>
  <c r="G149" i="12"/>
  <c r="F149" i="12"/>
  <c r="E149" i="12"/>
  <c r="D149" i="12"/>
  <c r="N147" i="12"/>
  <c r="M147" i="12"/>
  <c r="L147" i="12"/>
  <c r="K147" i="12"/>
  <c r="N146" i="12"/>
  <c r="M146" i="12"/>
  <c r="L146" i="12"/>
  <c r="K146" i="12"/>
  <c r="N145" i="12"/>
  <c r="M145" i="12"/>
  <c r="L145" i="12"/>
  <c r="K145" i="12"/>
  <c r="M144" i="12"/>
  <c r="G150" i="12"/>
  <c r="F150" i="12"/>
  <c r="E150" i="12"/>
  <c r="L144" i="12"/>
  <c r="K144" i="12"/>
  <c r="J149" i="12"/>
  <c r="I149" i="12"/>
  <c r="H149" i="12"/>
  <c r="N143" i="12"/>
  <c r="M143" i="12"/>
  <c r="L143" i="12"/>
  <c r="C149" i="12"/>
  <c r="N133" i="12"/>
  <c r="M133" i="12"/>
  <c r="L133" i="12"/>
  <c r="K133" i="12"/>
  <c r="N132" i="12"/>
  <c r="M132" i="12"/>
  <c r="L132" i="12"/>
  <c r="K132" i="12"/>
  <c r="J135" i="12"/>
  <c r="I135" i="12"/>
  <c r="H135" i="12"/>
  <c r="G135" i="12"/>
  <c r="F135" i="12"/>
  <c r="M131" i="12"/>
  <c r="D135" i="12"/>
  <c r="C135" i="12"/>
  <c r="N130" i="12"/>
  <c r="M130" i="12"/>
  <c r="L130" i="12"/>
  <c r="K130" i="12"/>
  <c r="N129" i="12"/>
  <c r="M129" i="12"/>
  <c r="L129" i="12"/>
  <c r="K129" i="12"/>
  <c r="J134" i="12"/>
  <c r="I134" i="12"/>
  <c r="H134" i="12"/>
  <c r="G134" i="12"/>
  <c r="F134" i="12"/>
  <c r="E134" i="12"/>
  <c r="D134" i="12"/>
  <c r="C134" i="12"/>
  <c r="E114" i="12"/>
  <c r="E113" i="12"/>
  <c r="E112" i="12"/>
  <c r="C93" i="12"/>
  <c r="E91" i="12"/>
  <c r="D93" i="12"/>
  <c r="E77" i="12"/>
  <c r="E76" i="12"/>
  <c r="E75" i="12"/>
  <c r="E74" i="12"/>
  <c r="E73" i="12"/>
  <c r="E72" i="12"/>
  <c r="E71" i="12"/>
  <c r="E70" i="12"/>
  <c r="E48" i="12"/>
  <c r="D51" i="12"/>
  <c r="E47" i="12"/>
  <c r="E46" i="12"/>
  <c r="D50" i="12"/>
  <c r="E44" i="12"/>
  <c r="E37" i="12"/>
  <c r="E36" i="12"/>
  <c r="E35" i="12"/>
  <c r="E34" i="12"/>
  <c r="M134" i="12" l="1"/>
  <c r="L134" i="12"/>
  <c r="M150" i="12"/>
  <c r="L149" i="12"/>
  <c r="M149" i="12"/>
  <c r="E93" i="12"/>
  <c r="E183" i="12"/>
  <c r="K134" i="12"/>
  <c r="K149" i="12"/>
  <c r="E169" i="12"/>
  <c r="N150" i="12"/>
  <c r="K135" i="12"/>
  <c r="L135" i="12"/>
  <c r="N134" i="12"/>
  <c r="N135" i="12"/>
  <c r="N149" i="12"/>
  <c r="K150" i="12"/>
  <c r="E135" i="12"/>
  <c r="M135" i="12" s="1"/>
  <c r="N131" i="12"/>
  <c r="N144" i="12"/>
  <c r="K128" i="12"/>
  <c r="K143" i="12"/>
  <c r="E170" i="12"/>
  <c r="C50" i="12"/>
  <c r="E50" i="12" s="1"/>
  <c r="E92" i="12"/>
  <c r="L128" i="12"/>
  <c r="D150" i="12"/>
  <c r="L150" i="12" s="1"/>
  <c r="E45" i="12"/>
  <c r="E90" i="12"/>
  <c r="N128" i="12"/>
  <c r="E171" i="12"/>
  <c r="C51" i="12"/>
  <c r="E51" i="12" s="1"/>
  <c r="K131" i="12"/>
  <c r="M128" i="12"/>
  <c r="L131" i="12"/>
  <c r="E214" i="10" l="1"/>
  <c r="E213" i="10"/>
  <c r="E212" i="10"/>
  <c r="E210" i="10"/>
  <c r="E198" i="10"/>
  <c r="E184" i="10"/>
  <c r="E181" i="10"/>
  <c r="E180" i="10"/>
  <c r="N147" i="10"/>
  <c r="M147" i="10"/>
  <c r="L147" i="10"/>
  <c r="K147" i="10"/>
  <c r="L146" i="10"/>
  <c r="M145" i="10"/>
  <c r="L145" i="10"/>
  <c r="J150" i="10"/>
  <c r="I150" i="10"/>
  <c r="H150" i="10"/>
  <c r="F150" i="10"/>
  <c r="E150" i="10"/>
  <c r="L144" i="10"/>
  <c r="J149" i="10"/>
  <c r="I149" i="10"/>
  <c r="H149" i="10"/>
  <c r="E149" i="10"/>
  <c r="D149" i="10"/>
  <c r="M133" i="10"/>
  <c r="L133" i="10"/>
  <c r="M132" i="10"/>
  <c r="L132" i="10"/>
  <c r="K132" i="10"/>
  <c r="J135" i="10"/>
  <c r="I135" i="10"/>
  <c r="H135" i="10"/>
  <c r="G135" i="10"/>
  <c r="F135" i="10"/>
  <c r="E135" i="10"/>
  <c r="D135" i="10"/>
  <c r="C135" i="10"/>
  <c r="M130" i="10"/>
  <c r="L130" i="10"/>
  <c r="K130" i="10"/>
  <c r="M129" i="10"/>
  <c r="L129" i="10"/>
  <c r="K129" i="10"/>
  <c r="I134" i="10"/>
  <c r="H134" i="10"/>
  <c r="G134" i="10"/>
  <c r="F134" i="10"/>
  <c r="M128" i="10"/>
  <c r="D134" i="10"/>
  <c r="E77" i="10"/>
  <c r="E76" i="10"/>
  <c r="E35" i="10"/>
  <c r="E208" i="10"/>
  <c r="E207" i="10"/>
  <c r="E214" i="9"/>
  <c r="E184" i="8"/>
  <c r="E184" i="9"/>
  <c r="L147" i="9"/>
  <c r="N146" i="9"/>
  <c r="M146" i="9"/>
  <c r="L146" i="9"/>
  <c r="K146" i="9"/>
  <c r="L145" i="9"/>
  <c r="J150" i="9"/>
  <c r="I150" i="9"/>
  <c r="H150" i="9"/>
  <c r="G150" i="9"/>
  <c r="F150" i="9"/>
  <c r="M144" i="9"/>
  <c r="L144" i="9"/>
  <c r="K144" i="9"/>
  <c r="I149" i="9"/>
  <c r="H149" i="9"/>
  <c r="D149" i="9"/>
  <c r="C149" i="9"/>
  <c r="N132" i="9"/>
  <c r="M132" i="9"/>
  <c r="L132" i="9"/>
  <c r="K132" i="9"/>
  <c r="J135" i="9"/>
  <c r="I135" i="9"/>
  <c r="H135" i="9"/>
  <c r="G135" i="9"/>
  <c r="F135" i="9"/>
  <c r="E135" i="9"/>
  <c r="D135" i="9"/>
  <c r="C135" i="9"/>
  <c r="M130" i="9"/>
  <c r="L130" i="9"/>
  <c r="N129" i="9"/>
  <c r="L129" i="9"/>
  <c r="K129" i="9"/>
  <c r="D134" i="9"/>
  <c r="C134" i="9"/>
  <c r="E76" i="9"/>
  <c r="E207" i="9"/>
  <c r="E214" i="8"/>
  <c r="E213" i="8"/>
  <c r="E212" i="8"/>
  <c r="E181" i="8"/>
  <c r="L147" i="8"/>
  <c r="K147" i="8"/>
  <c r="M146" i="8"/>
  <c r="L146" i="8"/>
  <c r="L145" i="8"/>
  <c r="J150" i="8"/>
  <c r="I150" i="8"/>
  <c r="H150" i="8"/>
  <c r="G150" i="8"/>
  <c r="F150" i="8"/>
  <c r="E150" i="8"/>
  <c r="D150" i="8"/>
  <c r="C150" i="8"/>
  <c r="J149" i="8"/>
  <c r="I149" i="8"/>
  <c r="H149" i="8"/>
  <c r="G149" i="8"/>
  <c r="N143" i="8"/>
  <c r="M143" i="8"/>
  <c r="D149" i="8"/>
  <c r="C149" i="8"/>
  <c r="N132" i="8"/>
  <c r="M132" i="8"/>
  <c r="L132" i="8"/>
  <c r="K132" i="8"/>
  <c r="H135" i="8"/>
  <c r="N130" i="8"/>
  <c r="M130" i="8"/>
  <c r="L130" i="8"/>
  <c r="K130" i="8"/>
  <c r="N129" i="8"/>
  <c r="M129" i="8"/>
  <c r="L129" i="8"/>
  <c r="K129" i="8"/>
  <c r="H134" i="8"/>
  <c r="G134" i="8"/>
  <c r="C134" i="8"/>
  <c r="E77" i="8"/>
  <c r="E76" i="8"/>
  <c r="E35" i="8"/>
  <c r="E207" i="8"/>
  <c r="F134" i="9" l="1"/>
  <c r="E200" i="10"/>
  <c r="E222" i="10"/>
  <c r="E178" i="10"/>
  <c r="E198" i="8"/>
  <c r="E77" i="9"/>
  <c r="E197" i="10"/>
  <c r="H134" i="9"/>
  <c r="L134" i="9" s="1"/>
  <c r="I134" i="8"/>
  <c r="E179" i="10"/>
  <c r="E183" i="10"/>
  <c r="E209" i="10"/>
  <c r="E199" i="10"/>
  <c r="E210" i="8"/>
  <c r="E179" i="8"/>
  <c r="J134" i="8"/>
  <c r="E210" i="9"/>
  <c r="K133" i="8"/>
  <c r="E185" i="10"/>
  <c r="K133" i="10"/>
  <c r="E223" i="10"/>
  <c r="I134" i="9"/>
  <c r="J134" i="10"/>
  <c r="N134" i="10" s="1"/>
  <c r="E181" i="9"/>
  <c r="F134" i="8"/>
  <c r="E213" i="9"/>
  <c r="E167" i="8"/>
  <c r="E170" i="8"/>
  <c r="E180" i="8"/>
  <c r="E167" i="10"/>
  <c r="E170" i="10"/>
  <c r="E198" i="9"/>
  <c r="E212" i="9"/>
  <c r="E180" i="9"/>
  <c r="E178" i="8"/>
  <c r="E166" i="10"/>
  <c r="E72" i="8"/>
  <c r="M147" i="9"/>
  <c r="N147" i="8"/>
  <c r="G149" i="9"/>
  <c r="K149" i="9" s="1"/>
  <c r="M146" i="10"/>
  <c r="M147" i="8"/>
  <c r="K147" i="9"/>
  <c r="N147" i="9"/>
  <c r="C134" i="10"/>
  <c r="K134" i="10" s="1"/>
  <c r="L133" i="8"/>
  <c r="L133" i="9"/>
  <c r="L128" i="8"/>
  <c r="K133" i="9"/>
  <c r="N130" i="9"/>
  <c r="J135" i="8"/>
  <c r="C135" i="8"/>
  <c r="N129" i="10"/>
  <c r="N130" i="10"/>
  <c r="N132" i="10"/>
  <c r="N133" i="10"/>
  <c r="I135" i="8"/>
  <c r="K130" i="9"/>
  <c r="E135" i="8"/>
  <c r="D135" i="8"/>
  <c r="L135" i="8" s="1"/>
  <c r="F135" i="8"/>
  <c r="G135" i="8"/>
  <c r="E72" i="10"/>
  <c r="J134" i="9"/>
  <c r="J149" i="9"/>
  <c r="K144" i="10"/>
  <c r="K145" i="10"/>
  <c r="K146" i="10"/>
  <c r="E91" i="10"/>
  <c r="E92" i="10"/>
  <c r="G134" i="9"/>
  <c r="K134" i="9" s="1"/>
  <c r="E71" i="9"/>
  <c r="E75" i="9"/>
  <c r="E91" i="9"/>
  <c r="G150" i="10"/>
  <c r="C149" i="10"/>
  <c r="D50" i="8"/>
  <c r="E34" i="10"/>
  <c r="C50" i="10"/>
  <c r="E48" i="10"/>
  <c r="E114" i="10"/>
  <c r="E113" i="8"/>
  <c r="K145" i="8"/>
  <c r="E171" i="8"/>
  <c r="E182" i="10"/>
  <c r="D51" i="8"/>
  <c r="E200" i="8"/>
  <c r="E44" i="9"/>
  <c r="E48" i="9"/>
  <c r="E73" i="9"/>
  <c r="E185" i="9"/>
  <c r="E185" i="8"/>
  <c r="E200" i="9"/>
  <c r="E222" i="9"/>
  <c r="E73" i="10"/>
  <c r="N143" i="10"/>
  <c r="N145" i="10"/>
  <c r="N146" i="10"/>
  <c r="E45" i="8"/>
  <c r="E71" i="8"/>
  <c r="E75" i="8"/>
  <c r="E91" i="8"/>
  <c r="N144" i="9"/>
  <c r="E166" i="9"/>
  <c r="E36" i="8"/>
  <c r="E46" i="8"/>
  <c r="E199" i="8"/>
  <c r="E36" i="9"/>
  <c r="E46" i="9"/>
  <c r="E209" i="9"/>
  <c r="E34" i="8"/>
  <c r="E44" i="8"/>
  <c r="E48" i="8"/>
  <c r="E70" i="8"/>
  <c r="E74" i="8"/>
  <c r="C50" i="8"/>
  <c r="D150" i="9"/>
  <c r="L150" i="9" s="1"/>
  <c r="M145" i="9"/>
  <c r="D150" i="10"/>
  <c r="L150" i="10" s="1"/>
  <c r="D50" i="10"/>
  <c r="E112" i="8"/>
  <c r="D51" i="10"/>
  <c r="N145" i="9"/>
  <c r="E178" i="9"/>
  <c r="E182" i="8"/>
  <c r="E197" i="9"/>
  <c r="E208" i="9"/>
  <c r="E223" i="9"/>
  <c r="C150" i="10"/>
  <c r="E37" i="10"/>
  <c r="E47" i="10"/>
  <c r="E72" i="9"/>
  <c r="E92" i="9"/>
  <c r="C93" i="10"/>
  <c r="K146" i="8"/>
  <c r="E197" i="8"/>
  <c r="E208" i="8"/>
  <c r="E223" i="8"/>
  <c r="E199" i="9"/>
  <c r="C50" i="9"/>
  <c r="D50" i="9"/>
  <c r="E113" i="9"/>
  <c r="K144" i="8"/>
  <c r="E114" i="8"/>
  <c r="E70" i="9"/>
  <c r="E74" i="9"/>
  <c r="D93" i="9"/>
  <c r="E114" i="9"/>
  <c r="E112" i="10"/>
  <c r="M150" i="10"/>
  <c r="K145" i="9"/>
  <c r="E166" i="8"/>
  <c r="E113" i="10"/>
  <c r="E209" i="8"/>
  <c r="E37" i="9"/>
  <c r="E47" i="9"/>
  <c r="D93" i="10"/>
  <c r="E73" i="8"/>
  <c r="D51" i="9"/>
  <c r="N133" i="9"/>
  <c r="N143" i="9"/>
  <c r="E36" i="10"/>
  <c r="E46" i="10"/>
  <c r="E71" i="10"/>
  <c r="E75" i="10"/>
  <c r="L144" i="8"/>
  <c r="E170" i="9"/>
  <c r="E44" i="10"/>
  <c r="N150" i="10"/>
  <c r="E37" i="8"/>
  <c r="E47" i="8"/>
  <c r="E92" i="8"/>
  <c r="E70" i="10"/>
  <c r="E74" i="10"/>
  <c r="E221" i="10"/>
  <c r="M133" i="8"/>
  <c r="N133" i="8"/>
  <c r="N145" i="8"/>
  <c r="N146" i="8"/>
  <c r="E221" i="8"/>
  <c r="E34" i="9"/>
  <c r="E112" i="9"/>
  <c r="E134" i="9"/>
  <c r="M133" i="9"/>
  <c r="M143" i="9"/>
  <c r="E179" i="9"/>
  <c r="E183" i="9"/>
  <c r="E183" i="8"/>
  <c r="E168" i="9"/>
  <c r="M145" i="8"/>
  <c r="C93" i="8"/>
  <c r="E168" i="8"/>
  <c r="N150" i="9"/>
  <c r="E182" i="9"/>
  <c r="D93" i="8"/>
  <c r="E222" i="8"/>
  <c r="E35" i="9"/>
  <c r="C93" i="9"/>
  <c r="E221" i="9"/>
  <c r="E168" i="10"/>
  <c r="L149" i="10"/>
  <c r="G149" i="10"/>
  <c r="N144" i="10"/>
  <c r="M143" i="10"/>
  <c r="K135" i="10"/>
  <c r="L135" i="10"/>
  <c r="L134" i="10"/>
  <c r="N135" i="10"/>
  <c r="M149" i="10"/>
  <c r="M135" i="10"/>
  <c r="M131" i="10"/>
  <c r="M144" i="10"/>
  <c r="E45" i="10"/>
  <c r="N131" i="10"/>
  <c r="F149" i="10"/>
  <c r="N149" i="10" s="1"/>
  <c r="K128" i="10"/>
  <c r="L143" i="10"/>
  <c r="E134" i="10"/>
  <c r="M134" i="10" s="1"/>
  <c r="E90" i="10"/>
  <c r="N128" i="10"/>
  <c r="E171" i="10"/>
  <c r="K143" i="10"/>
  <c r="L128" i="10"/>
  <c r="C51" i="10"/>
  <c r="K131" i="10"/>
  <c r="L131" i="10"/>
  <c r="E167" i="9"/>
  <c r="L149" i="9"/>
  <c r="E150" i="9"/>
  <c r="M150" i="9" s="1"/>
  <c r="C150" i="9"/>
  <c r="K150" i="9" s="1"/>
  <c r="K135" i="9"/>
  <c r="M129" i="9"/>
  <c r="L135" i="9"/>
  <c r="M135" i="9"/>
  <c r="N135" i="9"/>
  <c r="L128" i="9"/>
  <c r="M131" i="9"/>
  <c r="E149" i="9"/>
  <c r="M149" i="9" s="1"/>
  <c r="E45" i="9"/>
  <c r="N131" i="9"/>
  <c r="F149" i="9"/>
  <c r="K128" i="9"/>
  <c r="K143" i="9"/>
  <c r="E90" i="9"/>
  <c r="N128" i="9"/>
  <c r="E171" i="9"/>
  <c r="L143" i="9"/>
  <c r="C51" i="9"/>
  <c r="K131" i="9"/>
  <c r="M128" i="9"/>
  <c r="L131" i="9"/>
  <c r="K149" i="8"/>
  <c r="L149" i="8"/>
  <c r="M144" i="8"/>
  <c r="N144" i="8"/>
  <c r="E134" i="8"/>
  <c r="K134" i="8"/>
  <c r="N150" i="8"/>
  <c r="K150" i="8"/>
  <c r="L150" i="8"/>
  <c r="M150" i="8"/>
  <c r="K143" i="8"/>
  <c r="M131" i="8"/>
  <c r="E149" i="8"/>
  <c r="M149" i="8" s="1"/>
  <c r="N131" i="8"/>
  <c r="F149" i="8"/>
  <c r="N149" i="8" s="1"/>
  <c r="K128" i="8"/>
  <c r="D134" i="8"/>
  <c r="L134" i="8" s="1"/>
  <c r="M128" i="8"/>
  <c r="E90" i="8"/>
  <c r="N128" i="8"/>
  <c r="K131" i="8"/>
  <c r="L143" i="8"/>
  <c r="C51" i="8"/>
  <c r="L131" i="8"/>
  <c r="N134" i="9" l="1"/>
  <c r="M134" i="8"/>
  <c r="N134" i="8"/>
  <c r="M134" i="9"/>
  <c r="M135" i="8"/>
  <c r="N149" i="9"/>
  <c r="K135" i="8"/>
  <c r="N135" i="8"/>
  <c r="E51" i="8"/>
  <c r="K150" i="10"/>
  <c r="K149" i="10"/>
  <c r="E50" i="10"/>
  <c r="E50" i="8"/>
  <c r="E93" i="10"/>
  <c r="E93" i="8"/>
  <c r="E50" i="9"/>
  <c r="E169" i="9"/>
  <c r="E51" i="10"/>
  <c r="E169" i="10"/>
  <c r="E93" i="9"/>
  <c r="E51" i="9"/>
  <c r="E169" i="8"/>
  <c r="E223" i="7" l="1"/>
  <c r="E214" i="7"/>
  <c r="E213" i="7"/>
  <c r="E212" i="7"/>
  <c r="E198" i="7"/>
  <c r="E184" i="7"/>
  <c r="N147" i="7"/>
  <c r="L147" i="7"/>
  <c r="K147" i="7"/>
  <c r="L146" i="7"/>
  <c r="L145" i="7"/>
  <c r="J150" i="7"/>
  <c r="I150" i="7"/>
  <c r="F150" i="7"/>
  <c r="E150" i="7"/>
  <c r="D150" i="7"/>
  <c r="C150" i="7"/>
  <c r="J149" i="7"/>
  <c r="I149" i="7"/>
  <c r="H149" i="7"/>
  <c r="G149" i="7"/>
  <c r="L143" i="7"/>
  <c r="L129" i="7"/>
  <c r="M129" i="7"/>
  <c r="N129" i="7"/>
  <c r="K130" i="7"/>
  <c r="L130" i="7"/>
  <c r="M130" i="7"/>
  <c r="N130" i="7"/>
  <c r="C135" i="7"/>
  <c r="D135" i="7"/>
  <c r="E135" i="7"/>
  <c r="F135" i="7"/>
  <c r="G135" i="7"/>
  <c r="H135" i="7"/>
  <c r="I135" i="7"/>
  <c r="J135" i="7"/>
  <c r="M132" i="7"/>
  <c r="K129" i="7"/>
  <c r="E76" i="7"/>
  <c r="E207" i="7"/>
  <c r="H150" i="7"/>
  <c r="E200" i="7" l="1"/>
  <c r="E179" i="7"/>
  <c r="E183" i="7"/>
  <c r="E209" i="7"/>
  <c r="E180" i="7"/>
  <c r="E210" i="7"/>
  <c r="K132" i="7"/>
  <c r="E134" i="7"/>
  <c r="H134" i="7"/>
  <c r="M133" i="7"/>
  <c r="E208" i="7"/>
  <c r="L133" i="7"/>
  <c r="E182" i="7"/>
  <c r="D134" i="7"/>
  <c r="E77" i="7"/>
  <c r="K133" i="7"/>
  <c r="E166" i="7"/>
  <c r="M143" i="7"/>
  <c r="M147" i="7"/>
  <c r="F134" i="7"/>
  <c r="I134" i="7"/>
  <c r="N133" i="7"/>
  <c r="K128" i="7"/>
  <c r="J134" i="7"/>
  <c r="N132" i="7"/>
  <c r="L132" i="7"/>
  <c r="E35" i="7"/>
  <c r="E92" i="7"/>
  <c r="E72" i="7"/>
  <c r="E44" i="7"/>
  <c r="E34" i="7"/>
  <c r="E171" i="7"/>
  <c r="E181" i="7"/>
  <c r="E222" i="7"/>
  <c r="C149" i="7"/>
  <c r="K149" i="7" s="1"/>
  <c r="E114" i="7"/>
  <c r="E37" i="7"/>
  <c r="E113" i="7"/>
  <c r="N150" i="7"/>
  <c r="N146" i="7"/>
  <c r="M145" i="7"/>
  <c r="M146" i="7"/>
  <c r="L144" i="7"/>
  <c r="E170" i="7"/>
  <c r="E199" i="7"/>
  <c r="E221" i="7"/>
  <c r="D93" i="7"/>
  <c r="E73" i="7"/>
  <c r="E36" i="7"/>
  <c r="E48" i="7"/>
  <c r="E45" i="7"/>
  <c r="E71" i="7"/>
  <c r="E75" i="7"/>
  <c r="E91" i="7"/>
  <c r="E178" i="7"/>
  <c r="E197" i="7"/>
  <c r="G150" i="7"/>
  <c r="K150" i="7" s="1"/>
  <c r="E70" i="7"/>
  <c r="K145" i="7"/>
  <c r="K146" i="7"/>
  <c r="E168" i="7"/>
  <c r="E74" i="7"/>
  <c r="E112" i="7"/>
  <c r="E149" i="7"/>
  <c r="M149" i="7" s="1"/>
  <c r="E90" i="7"/>
  <c r="K144" i="7"/>
  <c r="E185" i="7"/>
  <c r="D50" i="7"/>
  <c r="E46" i="7"/>
  <c r="G134" i="7"/>
  <c r="F149" i="7"/>
  <c r="N149" i="7" s="1"/>
  <c r="M144" i="7"/>
  <c r="E47" i="7"/>
  <c r="E167" i="7"/>
  <c r="N145" i="7"/>
  <c r="N143" i="7"/>
  <c r="N135" i="7"/>
  <c r="K135" i="7"/>
  <c r="L135" i="7"/>
  <c r="M135" i="7"/>
  <c r="D51" i="7"/>
  <c r="C51" i="7"/>
  <c r="C50" i="7"/>
  <c r="L150" i="7"/>
  <c r="M150" i="7"/>
  <c r="K143" i="7"/>
  <c r="L128" i="7"/>
  <c r="L131" i="7"/>
  <c r="D149" i="7"/>
  <c r="L149" i="7" s="1"/>
  <c r="M131" i="7"/>
  <c r="N131" i="7"/>
  <c r="N144" i="7"/>
  <c r="C134" i="7"/>
  <c r="C93" i="7"/>
  <c r="M128" i="7"/>
  <c r="N128" i="7"/>
  <c r="K131" i="7"/>
  <c r="M134" i="7" l="1"/>
  <c r="L134" i="7"/>
  <c r="N134" i="7"/>
  <c r="E169" i="7"/>
  <c r="E51" i="7"/>
  <c r="E93" i="7"/>
  <c r="E50" i="7"/>
  <c r="K134" i="7"/>
  <c r="E214" i="6" l="1"/>
  <c r="E210" i="6"/>
  <c r="E198" i="6"/>
  <c r="E184" i="6"/>
  <c r="L147" i="6"/>
  <c r="L146" i="6"/>
  <c r="L145" i="6"/>
  <c r="I150" i="6"/>
  <c r="H150" i="6"/>
  <c r="G150" i="6"/>
  <c r="F150" i="6"/>
  <c r="E150" i="6"/>
  <c r="D150" i="6"/>
  <c r="C150" i="6"/>
  <c r="I149" i="6"/>
  <c r="H149" i="6"/>
  <c r="M143" i="6"/>
  <c r="D149" i="6"/>
  <c r="N132" i="6"/>
  <c r="M132" i="6"/>
  <c r="L132" i="6"/>
  <c r="K132" i="6"/>
  <c r="J135" i="6"/>
  <c r="I135" i="6"/>
  <c r="H135" i="6"/>
  <c r="G135" i="6"/>
  <c r="F135" i="6"/>
  <c r="E135" i="6"/>
  <c r="D135" i="6"/>
  <c r="C135" i="6"/>
  <c r="N130" i="6"/>
  <c r="M130" i="6"/>
  <c r="L130" i="6"/>
  <c r="K130" i="6"/>
  <c r="N129" i="6"/>
  <c r="M129" i="6"/>
  <c r="L129" i="6"/>
  <c r="K129" i="6"/>
  <c r="H134" i="6"/>
  <c r="F134" i="6"/>
  <c r="E134" i="6"/>
  <c r="D134" i="6"/>
  <c r="C134" i="6"/>
  <c r="E76" i="6"/>
  <c r="E207" i="6"/>
  <c r="J150" i="6"/>
  <c r="J149" i="6"/>
  <c r="E214" i="1"/>
  <c r="I134" i="6" l="1"/>
  <c r="M134" i="6" s="1"/>
  <c r="J134" i="6"/>
  <c r="N134" i="6" s="1"/>
  <c r="M133" i="6"/>
  <c r="E179" i="6"/>
  <c r="E77" i="6"/>
  <c r="E212" i="6"/>
  <c r="E213" i="1"/>
  <c r="L133" i="6"/>
  <c r="E213" i="6"/>
  <c r="E167" i="6"/>
  <c r="E170" i="6"/>
  <c r="E180" i="6"/>
  <c r="E181" i="6"/>
  <c r="E178" i="6"/>
  <c r="E166" i="6"/>
  <c r="K133" i="6"/>
  <c r="N133" i="6"/>
  <c r="M146" i="6"/>
  <c r="M147" i="6"/>
  <c r="G134" i="6"/>
  <c r="K134" i="6" s="1"/>
  <c r="E35" i="6"/>
  <c r="E71" i="6"/>
  <c r="E75" i="6"/>
  <c r="E91" i="6"/>
  <c r="E183" i="6"/>
  <c r="E209" i="6"/>
  <c r="G149" i="6"/>
  <c r="E34" i="6"/>
  <c r="E44" i="6"/>
  <c r="E48" i="6"/>
  <c r="E70" i="6"/>
  <c r="E74" i="6"/>
  <c r="E114" i="6"/>
  <c r="E182" i="6"/>
  <c r="E197" i="6"/>
  <c r="E208" i="6"/>
  <c r="E37" i="6"/>
  <c r="E47" i="6"/>
  <c r="E73" i="6"/>
  <c r="E113" i="6"/>
  <c r="E171" i="6"/>
  <c r="E185" i="6"/>
  <c r="E200" i="6"/>
  <c r="E222" i="6"/>
  <c r="N143" i="6"/>
  <c r="N145" i="6"/>
  <c r="N146" i="6"/>
  <c r="N147" i="6"/>
  <c r="E168" i="6"/>
  <c r="E36" i="6"/>
  <c r="E46" i="6"/>
  <c r="E72" i="6"/>
  <c r="E112" i="6"/>
  <c r="M145" i="6"/>
  <c r="E199" i="6"/>
  <c r="E223" i="6"/>
  <c r="K146" i="6"/>
  <c r="L135" i="6"/>
  <c r="C50" i="6"/>
  <c r="E45" i="6"/>
  <c r="E221" i="1"/>
  <c r="D50" i="6"/>
  <c r="E92" i="6"/>
  <c r="D93" i="6"/>
  <c r="K143" i="6"/>
  <c r="K145" i="6"/>
  <c r="K147" i="6"/>
  <c r="E90" i="6"/>
  <c r="L134" i="6"/>
  <c r="L149" i="6"/>
  <c r="E221" i="6"/>
  <c r="C51" i="6"/>
  <c r="M144" i="6"/>
  <c r="E222" i="1"/>
  <c r="E223" i="1"/>
  <c r="K150" i="6"/>
  <c r="L144" i="6"/>
  <c r="L143" i="6"/>
  <c r="C149" i="6"/>
  <c r="K135" i="6"/>
  <c r="M135" i="6"/>
  <c r="N135" i="6"/>
  <c r="N150" i="6"/>
  <c r="L150" i="6"/>
  <c r="M150" i="6"/>
  <c r="L128" i="6"/>
  <c r="K131" i="6"/>
  <c r="D51" i="6"/>
  <c r="L131" i="6"/>
  <c r="M131" i="6"/>
  <c r="E149" i="6"/>
  <c r="M149" i="6" s="1"/>
  <c r="K144" i="6"/>
  <c r="N131" i="6"/>
  <c r="N144" i="6"/>
  <c r="F149" i="6"/>
  <c r="N149" i="6" s="1"/>
  <c r="K128" i="6"/>
  <c r="C93" i="6"/>
  <c r="M128" i="6"/>
  <c r="N128" i="6"/>
  <c r="E169" i="6" l="1"/>
  <c r="K149" i="6"/>
  <c r="E93" i="6"/>
  <c r="E51" i="6"/>
  <c r="E50" i="6"/>
  <c r="E212" i="1" l="1"/>
  <c r="E210" i="1"/>
  <c r="E209" i="1"/>
  <c r="E208" i="1"/>
  <c r="E207" i="1"/>
  <c r="E179" i="1" l="1"/>
  <c r="E180" i="1"/>
  <c r="E181" i="1"/>
  <c r="E182" i="1"/>
  <c r="E183" i="1"/>
  <c r="E184" i="1"/>
  <c r="E185" i="1"/>
  <c r="E178" i="1"/>
  <c r="D149" i="1" l="1"/>
  <c r="E149" i="1"/>
  <c r="F149" i="1"/>
  <c r="G149" i="1"/>
  <c r="H149" i="1"/>
  <c r="I149" i="1"/>
  <c r="J149" i="1"/>
  <c r="D150" i="1"/>
  <c r="E150" i="1"/>
  <c r="F150" i="1"/>
  <c r="G150" i="1"/>
  <c r="H150" i="1"/>
  <c r="I150" i="1"/>
  <c r="J150" i="1"/>
  <c r="C150" i="1"/>
  <c r="C149" i="1"/>
  <c r="L143" i="1"/>
  <c r="M143" i="1"/>
  <c r="N143" i="1"/>
  <c r="L144" i="1"/>
  <c r="M144" i="1"/>
  <c r="N144" i="1"/>
  <c r="L145" i="1"/>
  <c r="M145" i="1"/>
  <c r="N145" i="1"/>
  <c r="L146" i="1"/>
  <c r="M146" i="1"/>
  <c r="N146" i="1"/>
  <c r="L147" i="1"/>
  <c r="M147" i="1"/>
  <c r="N147" i="1"/>
  <c r="K144" i="1"/>
  <c r="K145" i="1"/>
  <c r="K146" i="1"/>
  <c r="K147" i="1"/>
  <c r="K143" i="1"/>
  <c r="K150" i="1" l="1"/>
  <c r="L149" i="1"/>
  <c r="K149" i="1"/>
  <c r="M150" i="1"/>
  <c r="L150" i="1"/>
  <c r="N150" i="1"/>
  <c r="M149" i="1"/>
  <c r="N149" i="1"/>
  <c r="D135" i="1"/>
  <c r="E135" i="1"/>
  <c r="F135" i="1"/>
  <c r="G135" i="1"/>
  <c r="H135" i="1"/>
  <c r="I135" i="1"/>
  <c r="J135" i="1"/>
  <c r="C135" i="1"/>
  <c r="G134" i="1"/>
  <c r="H134" i="1"/>
  <c r="I134" i="1"/>
  <c r="J134" i="1"/>
  <c r="E134" i="1"/>
  <c r="F134" i="1"/>
  <c r="D134" i="1"/>
  <c r="C134" i="1"/>
  <c r="M134" i="1" l="1"/>
  <c r="M135" i="1"/>
  <c r="N135" i="1"/>
  <c r="K134" i="1"/>
  <c r="L134" i="1"/>
  <c r="N134" i="1"/>
  <c r="L135" i="1"/>
  <c r="K135" i="1"/>
  <c r="K129" i="1"/>
  <c r="M129" i="1"/>
  <c r="K131" i="1"/>
  <c r="M131" i="1"/>
  <c r="N131" i="1"/>
  <c r="K133" i="1"/>
  <c r="L133" i="1"/>
  <c r="M133" i="1"/>
  <c r="N133" i="1"/>
  <c r="M128" i="1"/>
  <c r="K128" i="1"/>
  <c r="N129" i="1"/>
  <c r="L129" i="1"/>
  <c r="K130" i="1"/>
  <c r="L130" i="1"/>
  <c r="M130" i="1"/>
  <c r="N130" i="1"/>
  <c r="L131" i="1"/>
  <c r="K132" i="1"/>
  <c r="L132" i="1"/>
  <c r="M132" i="1"/>
  <c r="N132" i="1"/>
  <c r="L128" i="1"/>
  <c r="N128" i="1"/>
  <c r="E114" i="1" l="1"/>
  <c r="E113" i="1"/>
  <c r="E112" i="1"/>
  <c r="E76" i="1" l="1"/>
  <c r="E72" i="1"/>
  <c r="E73" i="1" l="1"/>
  <c r="E71" i="1"/>
  <c r="E70" i="1"/>
  <c r="E74" i="1"/>
  <c r="E75" i="1"/>
  <c r="D51" i="1" l="1"/>
  <c r="D50" i="1"/>
  <c r="E48" i="1" l="1"/>
  <c r="E45" i="1"/>
  <c r="E47" i="1" l="1"/>
  <c r="C51" i="1"/>
  <c r="E51" i="1" s="1"/>
  <c r="E37" i="1"/>
  <c r="E44" i="1"/>
  <c r="C50" i="1"/>
  <c r="E50" i="1" s="1"/>
  <c r="E34" i="1"/>
  <c r="E46" i="1"/>
  <c r="E36" i="1"/>
  <c r="E35" i="1"/>
  <c r="E25" i="1" l="1"/>
  <c r="E16" i="1" l="1"/>
  <c r="E17" i="1" l="1"/>
  <c r="D20" i="1" l="1"/>
  <c r="E14" i="1"/>
  <c r="E15" i="1" l="1"/>
  <c r="C20" i="1"/>
  <c r="E20" i="1" s="1"/>
  <c r="E198" i="1" l="1"/>
  <c r="E197" i="1"/>
  <c r="E200" i="1" l="1"/>
  <c r="E199" i="1"/>
  <c r="D169" i="1" l="1"/>
  <c r="C169" i="1"/>
  <c r="E166" i="1"/>
  <c r="E171" i="1"/>
  <c r="E168" i="1"/>
  <c r="E170" i="1"/>
  <c r="E167" i="1"/>
  <c r="E169" i="1" l="1"/>
  <c r="E100" i="6"/>
  <c r="E100" i="1"/>
  <c r="E58" i="22"/>
  <c r="E58" i="21"/>
  <c r="E58" i="20"/>
  <c r="E58" i="19"/>
  <c r="E58" i="18"/>
  <c r="E58" i="17"/>
  <c r="E58" i="14"/>
  <c r="E58" i="13"/>
  <c r="E58" i="12"/>
  <c r="E58" i="16"/>
  <c r="E58" i="10"/>
  <c r="E58" i="9"/>
  <c r="E58" i="8"/>
  <c r="E58" i="6"/>
  <c r="E100" i="9" l="1"/>
  <c r="E100" i="18"/>
  <c r="E100" i="12"/>
  <c r="E100" i="21"/>
  <c r="E100" i="7"/>
  <c r="E100" i="15"/>
  <c r="E100" i="10"/>
  <c r="E100" i="16"/>
  <c r="E100" i="22"/>
  <c r="D103" i="17"/>
  <c r="E100" i="20"/>
  <c r="E104" i="20"/>
  <c r="E101" i="20"/>
  <c r="C103" i="20"/>
  <c r="E101" i="15"/>
  <c r="C103" i="15"/>
  <c r="E104" i="16"/>
  <c r="C103" i="16"/>
  <c r="E101" i="16"/>
  <c r="E101" i="7"/>
  <c r="C103" i="7"/>
  <c r="E105" i="10"/>
  <c r="E102" i="10"/>
  <c r="E100" i="13"/>
  <c r="C103" i="19"/>
  <c r="E101" i="19"/>
  <c r="E104" i="14"/>
  <c r="C103" i="14"/>
  <c r="E101" i="14"/>
  <c r="E101" i="6"/>
  <c r="E104" i="6"/>
  <c r="C103" i="6"/>
  <c r="E105" i="6"/>
  <c r="E102" i="6"/>
  <c r="E101" i="10"/>
  <c r="C103" i="10"/>
  <c r="E100" i="14"/>
  <c r="E105" i="22"/>
  <c r="E102" i="22"/>
  <c r="E105" i="18"/>
  <c r="E102" i="18"/>
  <c r="E105" i="13"/>
  <c r="E102" i="13"/>
  <c r="E105" i="9"/>
  <c r="E102" i="9"/>
  <c r="D103" i="20"/>
  <c r="D103" i="15"/>
  <c r="D103" i="16"/>
  <c r="D103" i="7"/>
  <c r="D103" i="12"/>
  <c r="E101" i="18"/>
  <c r="C103" i="18"/>
  <c r="E101" i="13"/>
  <c r="C103" i="13"/>
  <c r="E101" i="9"/>
  <c r="C103" i="9"/>
  <c r="E105" i="14"/>
  <c r="E102" i="14"/>
  <c r="D103" i="8"/>
  <c r="E104" i="22"/>
  <c r="C103" i="22"/>
  <c r="E101" i="22"/>
  <c r="E100" i="8"/>
  <c r="E100" i="17"/>
  <c r="E105" i="21"/>
  <c r="E102" i="21"/>
  <c r="E105" i="17"/>
  <c r="E102" i="17"/>
  <c r="E105" i="12"/>
  <c r="E102" i="12"/>
  <c r="E105" i="8"/>
  <c r="E102" i="8"/>
  <c r="D103" i="19"/>
  <c r="D103" i="14"/>
  <c r="D103" i="10"/>
  <c r="D103" i="6"/>
  <c r="E104" i="21"/>
  <c r="C103" i="21"/>
  <c r="E101" i="21"/>
  <c r="E104" i="12"/>
  <c r="E101" i="12"/>
  <c r="C103" i="12"/>
  <c r="C103" i="8"/>
  <c r="E103" i="8" s="1"/>
  <c r="E101" i="8"/>
  <c r="E105" i="19"/>
  <c r="E102" i="19"/>
  <c r="D103" i="21"/>
  <c r="E104" i="17"/>
  <c r="C103" i="17"/>
  <c r="E101" i="17"/>
  <c r="E100" i="19"/>
  <c r="E105" i="20"/>
  <c r="E102" i="20"/>
  <c r="E105" i="15"/>
  <c r="E102" i="15"/>
  <c r="E102" i="16"/>
  <c r="E105" i="16"/>
  <c r="E105" i="7"/>
  <c r="E102" i="7"/>
  <c r="D103" i="22"/>
  <c r="D103" i="18"/>
  <c r="D103" i="13"/>
  <c r="D103" i="9"/>
  <c r="C61" i="21"/>
  <c r="E59" i="21"/>
  <c r="C61" i="17"/>
  <c r="E59" i="17"/>
  <c r="E59" i="12"/>
  <c r="C61" i="12"/>
  <c r="E62" i="8"/>
  <c r="C61" i="8"/>
  <c r="E59" i="8"/>
  <c r="E59" i="20"/>
  <c r="C61" i="20"/>
  <c r="C61" i="15"/>
  <c r="E59" i="15"/>
  <c r="E59" i="16"/>
  <c r="C61" i="16"/>
  <c r="E59" i="7"/>
  <c r="C61" i="7"/>
  <c r="E63" i="19"/>
  <c r="E60" i="19"/>
  <c r="E63" i="14"/>
  <c r="E60" i="14"/>
  <c r="E63" i="10"/>
  <c r="E60" i="10"/>
  <c r="E63" i="6"/>
  <c r="E60" i="6"/>
  <c r="D61" i="21"/>
  <c r="D61" i="17"/>
  <c r="D61" i="12"/>
  <c r="D61" i="8"/>
  <c r="E63" i="7"/>
  <c r="E60" i="7"/>
  <c r="D61" i="22"/>
  <c r="C61" i="19"/>
  <c r="E59" i="19"/>
  <c r="E62" i="14"/>
  <c r="C61" i="14"/>
  <c r="E59" i="14"/>
  <c r="C61" i="10"/>
  <c r="E59" i="10"/>
  <c r="C61" i="6"/>
  <c r="E59" i="6"/>
  <c r="E63" i="20"/>
  <c r="E60" i="20"/>
  <c r="D61" i="13"/>
  <c r="E63" i="22"/>
  <c r="E60" i="22"/>
  <c r="E63" i="18"/>
  <c r="E60" i="18"/>
  <c r="E63" i="13"/>
  <c r="E60" i="13"/>
  <c r="E63" i="9"/>
  <c r="E60" i="9"/>
  <c r="D61" i="20"/>
  <c r="D61" i="15"/>
  <c r="D61" i="16"/>
  <c r="D61" i="7"/>
  <c r="E63" i="16"/>
  <c r="E60" i="16"/>
  <c r="D61" i="18"/>
  <c r="E58" i="15"/>
  <c r="E62" i="22"/>
  <c r="C61" i="22"/>
  <c r="E59" i="22"/>
  <c r="C61" i="18"/>
  <c r="E59" i="18"/>
  <c r="E62" i="13"/>
  <c r="C61" i="13"/>
  <c r="E59" i="13"/>
  <c r="E62" i="9"/>
  <c r="C61" i="9"/>
  <c r="E59" i="9"/>
  <c r="E63" i="15"/>
  <c r="E60" i="15"/>
  <c r="D61" i="9"/>
  <c r="E58" i="7"/>
  <c r="E63" i="21"/>
  <c r="E60" i="21"/>
  <c r="E63" i="17"/>
  <c r="E60" i="17"/>
  <c r="E63" i="12"/>
  <c r="E60" i="12"/>
  <c r="E63" i="8"/>
  <c r="E60" i="8"/>
  <c r="E58" i="1"/>
  <c r="D61" i="19"/>
  <c r="D61" i="14"/>
  <c r="D61" i="10"/>
  <c r="D61" i="6"/>
  <c r="E103" i="17" l="1"/>
  <c r="E103" i="12"/>
  <c r="E61" i="22"/>
  <c r="E103" i="14"/>
  <c r="E103" i="16"/>
  <c r="E61" i="14"/>
  <c r="E103" i="9"/>
  <c r="E103" i="21"/>
  <c r="E103" i="6"/>
  <c r="E61" i="18"/>
  <c r="E61" i="17"/>
  <c r="E103" i="20"/>
  <c r="E104" i="8"/>
  <c r="E101" i="1"/>
  <c r="C103" i="1"/>
  <c r="E103" i="18"/>
  <c r="E103" i="10"/>
  <c r="E103" i="7"/>
  <c r="E104" i="15"/>
  <c r="E104" i="18"/>
  <c r="E104" i="10"/>
  <c r="D103" i="1"/>
  <c r="E103" i="22"/>
  <c r="E104" i="7"/>
  <c r="E104" i="9"/>
  <c r="E103" i="19"/>
  <c r="E103" i="13"/>
  <c r="E102" i="1"/>
  <c r="E105" i="1"/>
  <c r="E104" i="19"/>
  <c r="E104" i="13"/>
  <c r="E103" i="15"/>
  <c r="E61" i="13"/>
  <c r="E62" i="10"/>
  <c r="D61" i="1"/>
  <c r="E62" i="16"/>
  <c r="E62" i="12"/>
  <c r="E61" i="15"/>
  <c r="E59" i="1"/>
  <c r="C61" i="1"/>
  <c r="E62" i="18"/>
  <c r="E61" i="6"/>
  <c r="E61" i="7"/>
  <c r="E62" i="15"/>
  <c r="E62" i="17"/>
  <c r="E61" i="9"/>
  <c r="E63" i="1"/>
  <c r="E60" i="1"/>
  <c r="E62" i="6"/>
  <c r="E61" i="19"/>
  <c r="E61" i="20"/>
  <c r="E61" i="8"/>
  <c r="E62" i="19"/>
  <c r="E62" i="7"/>
  <c r="E61" i="21"/>
  <c r="E61" i="10"/>
  <c r="E61" i="16"/>
  <c r="E62" i="20"/>
  <c r="E61" i="12"/>
  <c r="E62" i="21"/>
  <c r="E77" i="1"/>
  <c r="E61" i="1" l="1"/>
  <c r="E103" i="1"/>
  <c r="E104" i="1"/>
  <c r="E62" i="1"/>
  <c r="D93" i="1" l="1"/>
  <c r="E91" i="1"/>
  <c r="C93" i="1"/>
  <c r="E90" i="1"/>
  <c r="E92" i="1"/>
  <c r="E93" i="1" l="1"/>
  <c r="E49" i="22" l="1"/>
  <c r="E49" i="21"/>
  <c r="E49" i="20"/>
  <c r="E49" i="19"/>
  <c r="E49" i="18"/>
  <c r="E49" i="17"/>
  <c r="E49" i="15"/>
  <c r="E49" i="14"/>
  <c r="E49" i="13"/>
  <c r="E49" i="12"/>
  <c r="E49" i="16"/>
  <c r="E49" i="10"/>
  <c r="E49" i="9"/>
  <c r="E49" i="8"/>
  <c r="E49" i="7"/>
  <c r="E49" i="6"/>
  <c r="E49" i="1"/>
  <c r="D24" i="6" l="1"/>
  <c r="D24" i="1" l="1"/>
  <c r="D24" i="8"/>
  <c r="D24" i="7"/>
  <c r="D24" i="9"/>
  <c r="D24" i="10"/>
  <c r="D24" i="12"/>
  <c r="D24" i="14"/>
  <c r="D24" i="13"/>
  <c r="D24" i="16"/>
  <c r="D24" i="19"/>
  <c r="D24" i="22"/>
  <c r="D24" i="15"/>
  <c r="D24" i="17"/>
  <c r="D24" i="21"/>
  <c r="D24" i="20"/>
  <c r="D24" i="18"/>
  <c r="E22" i="6" l="1"/>
  <c r="E23" i="6" l="1"/>
  <c r="E22" i="12"/>
  <c r="E22" i="18"/>
  <c r="E22" i="19"/>
  <c r="E22" i="1"/>
  <c r="E22" i="7"/>
  <c r="E22" i="17"/>
  <c r="E22" i="22"/>
  <c r="E22" i="16"/>
  <c r="E22" i="9"/>
  <c r="E22" i="10"/>
  <c r="E22" i="21"/>
  <c r="E22" i="15"/>
  <c r="E22" i="8"/>
  <c r="E22" i="13"/>
  <c r="E22" i="14"/>
  <c r="E22" i="20"/>
  <c r="E23" i="19" l="1"/>
  <c r="E23" i="18"/>
  <c r="E23" i="10"/>
  <c r="E23" i="12"/>
  <c r="E23" i="9"/>
  <c r="E23" i="16"/>
  <c r="E23" i="13"/>
  <c r="E23" i="17"/>
  <c r="E23" i="21"/>
  <c r="E23" i="14"/>
  <c r="E23" i="8"/>
  <c r="E23" i="7"/>
  <c r="E23" i="20"/>
  <c r="E23" i="22"/>
  <c r="E23" i="1"/>
  <c r="E23" i="15"/>
  <c r="E21" i="6" l="1"/>
  <c r="C24" i="6"/>
  <c r="E24" i="6" s="1"/>
  <c r="E21" i="22" l="1"/>
  <c r="C24" i="22"/>
  <c r="E24" i="22" s="1"/>
  <c r="E21" i="13"/>
  <c r="C24" i="13"/>
  <c r="E24" i="13" s="1"/>
  <c r="E21" i="17"/>
  <c r="C24" i="17"/>
  <c r="E24" i="17" s="1"/>
  <c r="E21" i="7"/>
  <c r="C24" i="7"/>
  <c r="E24" i="7" s="1"/>
  <c r="E21" i="15"/>
  <c r="C24" i="15"/>
  <c r="E24" i="15" s="1"/>
  <c r="E21" i="1"/>
  <c r="C24" i="1"/>
  <c r="E24" i="1" s="1"/>
  <c r="E21" i="21"/>
  <c r="C24" i="21"/>
  <c r="E24" i="21" s="1"/>
  <c r="E21" i="19"/>
  <c r="C24" i="19"/>
  <c r="E24" i="19" s="1"/>
  <c r="E21" i="10"/>
  <c r="C24" i="10"/>
  <c r="E24" i="10" s="1"/>
  <c r="E21" i="18"/>
  <c r="C24" i="18"/>
  <c r="E24" i="18" s="1"/>
  <c r="E21" i="14"/>
  <c r="C24" i="14"/>
  <c r="E24" i="14" s="1"/>
  <c r="E21" i="9"/>
  <c r="C24" i="9"/>
  <c r="E24" i="9" s="1"/>
  <c r="E21" i="12"/>
  <c r="C24" i="12"/>
  <c r="E24" i="12" s="1"/>
  <c r="E21" i="8"/>
  <c r="C24" i="8"/>
  <c r="E24" i="8" s="1"/>
  <c r="E21" i="16"/>
  <c r="C24" i="16"/>
  <c r="E24" i="16" s="1"/>
  <c r="E21" i="20"/>
  <c r="C24" i="20"/>
  <c r="E24" i="20" s="1"/>
</calcChain>
</file>

<file path=xl/sharedStrings.xml><?xml version="1.0" encoding="utf-8"?>
<sst xmlns="http://schemas.openxmlformats.org/spreadsheetml/2006/main" count="2969" uniqueCount="105">
  <si>
    <t>Andalucía</t>
  </si>
  <si>
    <t>Com. Valenciana</t>
  </si>
  <si>
    <t>Aragón</t>
  </si>
  <si>
    <t>Extremadura</t>
  </si>
  <si>
    <t>Principado de Asturias</t>
  </si>
  <si>
    <t>Galicia</t>
  </si>
  <si>
    <t>Balears, Illes</t>
  </si>
  <si>
    <t>Madrid, Comunidad de</t>
  </si>
  <si>
    <t>Canarias</t>
  </si>
  <si>
    <t>Murcia, Región de</t>
  </si>
  <si>
    <t>Cantabria</t>
  </si>
  <si>
    <t>Navarra, Comunidad Foral de</t>
  </si>
  <si>
    <t>Castilla y León</t>
  </si>
  <si>
    <t>País Vasco</t>
  </si>
  <si>
    <t>Castilla - La Mancha</t>
  </si>
  <si>
    <t>Rioja, La</t>
  </si>
  <si>
    <t>Cataluña</t>
  </si>
  <si>
    <t>VÍCTIMAS</t>
  </si>
  <si>
    <t>Víctimas Españolas</t>
  </si>
  <si>
    <t>Víctimas Extranjeras</t>
  </si>
  <si>
    <t>% Extranjeras entre las víctimas</t>
  </si>
  <si>
    <t>% Extranjeras entre las Renuncias</t>
  </si>
  <si>
    <t>DENUNCIAS RECIBIDAS - TOTAL</t>
  </si>
  <si>
    <t>RENUNCIAS (La victima se acoge a la dispensa a la  obligacion de declarar como testigo)</t>
  </si>
  <si>
    <t>Renuncias por Española</t>
  </si>
  <si>
    <t>Renuncias por Extranjera</t>
  </si>
  <si>
    <t>Víctimas de Violencia de Género cada 10.000 Mujeres</t>
  </si>
  <si>
    <t>Incoadas</t>
  </si>
  <si>
    <t>Adoptadas</t>
  </si>
  <si>
    <t>Inadmitidas</t>
  </si>
  <si>
    <t>Denegadas</t>
  </si>
  <si>
    <t>Sobreseimientos libres</t>
  </si>
  <si>
    <t xml:space="preserve">Sobreseimientos provisionales </t>
  </si>
  <si>
    <t>Sentencias Condenatorias</t>
  </si>
  <si>
    <t>Sentencias Absolutorias</t>
  </si>
  <si>
    <t>Elevación</t>
  </si>
  <si>
    <t>Porcentaje Sentencias Condenatorias</t>
  </si>
  <si>
    <t>Porcentaje Terminacion por SP</t>
  </si>
  <si>
    <t>Personas enjuiciadas</t>
  </si>
  <si>
    <t>% condenas entre los españoles enjuiciados</t>
  </si>
  <si>
    <t>% condenas entre los extranjeros enjuiciados</t>
  </si>
  <si>
    <t>Condenado Español</t>
  </si>
  <si>
    <t>Condenado Extranjero</t>
  </si>
  <si>
    <t>Sumarios</t>
  </si>
  <si>
    <t>ASUNTOS PENALES</t>
  </si>
  <si>
    <t>Diligencia Urgentes</t>
  </si>
  <si>
    <t>Diligencia Previas</t>
  </si>
  <si>
    <t>Procedimientos abreviados</t>
  </si>
  <si>
    <t>Juicios sobre delitos leves</t>
  </si>
  <si>
    <t xml:space="preserve">Procesos por aceptacion de decreto </t>
  </si>
  <si>
    <t>Ley Orgánica 5/95 Jurado</t>
  </si>
  <si>
    <t>Por Sententencia Condenatoria 
con conformidad</t>
  </si>
  <si>
    <t>Por Sententencia Condenatoria 
sin conformidad</t>
  </si>
  <si>
    <t>Sentencia Absolutoria</t>
  </si>
  <si>
    <t>Porcentaje de Sentencias condenatorias</t>
  </si>
  <si>
    <t>Asuntos Total</t>
  </si>
  <si>
    <t>Procedimientos Abreviados</t>
  </si>
  <si>
    <t>Diligencias Urgentes</t>
  </si>
  <si>
    <t>EVOLUCIÓN</t>
  </si>
  <si>
    <t>Sumario</t>
  </si>
  <si>
    <t>Proc.Abrev.</t>
  </si>
  <si>
    <t>Proc.Jurado</t>
  </si>
  <si>
    <t>TOTAL</t>
  </si>
  <si>
    <t>Condenatorias</t>
  </si>
  <si>
    <t>Absolutorias</t>
  </si>
  <si>
    <t>Sobreseimiento Libre</t>
  </si>
  <si>
    <t>Sobreseimiento Provisional</t>
  </si>
  <si>
    <t>Otras</t>
  </si>
  <si>
    <t>Total</t>
  </si>
  <si>
    <t>Juicios sobre Delitos Leves</t>
  </si>
  <si>
    <t>Juicios de Faltas</t>
  </si>
  <si>
    <t>Estimatorios Sentencias Condenatorias</t>
  </si>
  <si>
    <t>Estimatorios Sentencias Absolutorias</t>
  </si>
  <si>
    <t>Desestimatorios Sentencias Condenatorias</t>
  </si>
  <si>
    <t>Desestimatorios Sentencias Absolutorias</t>
  </si>
  <si>
    <t>Por Otras Causas</t>
  </si>
  <si>
    <t>Porcentaje Estimación Recursos contra Sentencias Condenatorias</t>
  </si>
  <si>
    <t>Porcentaje Estimación Recursos contra Sentencias Absolutorias</t>
  </si>
  <si>
    <t>Procedimientos Jurado</t>
  </si>
  <si>
    <t>RECURSOS (APELACIONES DE SENTENCIAS)</t>
  </si>
  <si>
    <t>Juicios por Deliltos Leves</t>
  </si>
  <si>
    <t>PROCESOS PRIMERA INSTANCIA  Total</t>
  </si>
  <si>
    <t>Sentencias Con imposicion Medidas por delitos VG</t>
  </si>
  <si>
    <t>Sentencias Sin imposicion Medidas por delitos VG</t>
  </si>
  <si>
    <t>TOTAL Sentencias Por delitos VG</t>
  </si>
  <si>
    <t>Sentencias previa conformidad por delito VG</t>
  </si>
  <si>
    <t>Español</t>
  </si>
  <si>
    <t>Extranjero</t>
  </si>
  <si>
    <t>CON IMPOSICIÓN DE MEDIDAS</t>
  </si>
  <si>
    <t>Total Menores Enjuiciados</t>
  </si>
  <si>
    <t>SIN IMPOSICION DE  MEDIDAS</t>
  </si>
  <si>
    <t>Registrados</t>
  </si>
  <si>
    <t>Resueltos</t>
  </si>
  <si>
    <t>Pendientes al finalizar</t>
  </si>
  <si>
    <t>Confirmaciones en Apelación P.Delito</t>
  </si>
  <si>
    <t>Revocaciones en Apelación P.Delito</t>
  </si>
  <si>
    <t>Anulaciones en Apelación P.Delito</t>
  </si>
  <si>
    <t>Porcentaje Confirmaciones P.Delitos</t>
  </si>
  <si>
    <t>% condenados entre los  enjuiciados</t>
  </si>
  <si>
    <t>Evolución</t>
  </si>
  <si>
    <t>Víctimas Españolas menores</t>
  </si>
  <si>
    <t>Víctimas Extranjeras menores</t>
  </si>
  <si>
    <t>4º Trimestre 2020</t>
  </si>
  <si>
    <t>4º Trimestre 2019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</si>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</sst>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4"/>
      <color theme="0"/>
      <name val="Verdana"/>
      <family val="2"/>
    </font>
    <font>
      <b/>
      <sz val="18"/>
      <color theme="4"/>
      <name val="Calibri"/>
      <family val="2"/>
      <scheme val="minor"/>
    </font>
    <font>
      <b/>
      <sz val="10"/>
      <color theme="4"/>
      <name val="Verdana"/>
      <family val="2"/>
    </font>
    <font>
      <b/>
      <sz val="11"/>
      <color theme="4"/>
      <name val="Verdana"/>
      <family val="2"/>
    </font>
    <font>
      <sz val="11"/>
      <color theme="1"/>
      <name val="Verdana"/>
      <family val="2"/>
    </font>
    <font>
      <b/>
      <sz val="11"/>
      <color theme="3"/>
      <name val="Verdana"/>
      <family val="2"/>
    </font>
    <font>
      <b/>
      <sz val="11"/>
      <color rgb="FF4F81BD"/>
      <name val="Verdana"/>
      <family val="2"/>
    </font>
    <font>
      <b/>
      <sz val="16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/>
      <top/>
      <bottom style="medium">
        <color rgb="FFDCE6F1"/>
      </bottom>
      <diagonal/>
    </border>
    <border>
      <left style="thin">
        <color theme="0"/>
      </left>
      <right/>
      <top/>
      <bottom style="medium">
        <color theme="4" tint="0.79995117038483843"/>
      </bottom>
      <diagonal/>
    </border>
    <border>
      <left/>
      <right style="thin">
        <color theme="0"/>
      </right>
      <top/>
      <bottom style="medium">
        <color theme="4" tint="0.79995117038483843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left" vertical="center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3" fontId="7" fillId="0" borderId="4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>
      <alignment horizontal="center" vertical="center" wrapText="1"/>
    </xf>
    <xf numFmtId="0" fontId="0" fillId="4" borderId="0" xfId="0" applyFill="1"/>
    <xf numFmtId="3" fontId="7" fillId="0" borderId="7" xfId="0" applyNumberFormat="1" applyFont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0" fillId="0" borderId="0" xfId="0" applyNumberFormat="1"/>
    <xf numFmtId="10" fontId="0" fillId="0" borderId="0" xfId="0" applyNumberFormat="1"/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0" fillId="0" borderId="0" xfId="0" applyFill="1"/>
    <xf numFmtId="0" fontId="0" fillId="6" borderId="0" xfId="0" applyFill="1"/>
    <xf numFmtId="0" fontId="4" fillId="0" borderId="1" xfId="1" applyFont="1" applyBorder="1" applyAlignment="1">
      <alignment horizontal="left" vertical="center" indent="6"/>
    </xf>
    <xf numFmtId="0" fontId="4" fillId="0" borderId="2" xfId="1" applyFont="1" applyBorder="1" applyAlignment="1">
      <alignment horizontal="left" vertical="center" indent="6"/>
    </xf>
    <xf numFmtId="0" fontId="4" fillId="0" borderId="3" xfId="1" applyFont="1" applyBorder="1" applyAlignment="1">
      <alignment horizontal="left" vertical="center" indent="6"/>
    </xf>
    <xf numFmtId="0" fontId="3" fillId="2" borderId="0" xfId="1" applyFont="1" applyFill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104774</xdr:rowOff>
    </xdr:from>
    <xdr:to>
      <xdr:col>18</xdr:col>
      <xdr:colOff>723900</xdr:colOff>
      <xdr:row>7</xdr:row>
      <xdr:rowOff>57149</xdr:rowOff>
    </xdr:to>
    <xdr:sp macro="" textlink="">
      <xdr:nvSpPr>
        <xdr:cNvPr id="2" name="1 Rectángulo redondeado"/>
        <xdr:cNvSpPr/>
      </xdr:nvSpPr>
      <xdr:spPr>
        <a:xfrm>
          <a:off x="771525" y="104774"/>
          <a:ext cx="13668375" cy="13430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informe sobre violencia de género</a:t>
          </a:r>
          <a:endParaRPr lang="es-ES" sz="1100" b="1" i="0" u="none" strike="noStrike" cap="non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endParaRPr lang="es-ES" sz="1100" b="1" i="0" u="none" strike="noStrike" cap="non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T.S.J.</a:t>
          </a:r>
        </a:p>
      </xdr:txBody>
    </xdr:sp>
    <xdr:clientData/>
  </xdr:twoCellAnchor>
  <xdr:twoCellAnchor editAs="oneCell">
    <xdr:from>
      <xdr:col>1</xdr:col>
      <xdr:colOff>95250</xdr:colOff>
      <xdr:row>0</xdr:row>
      <xdr:rowOff>161924</xdr:rowOff>
    </xdr:from>
    <xdr:to>
      <xdr:col>2</xdr:col>
      <xdr:colOff>243514</xdr:colOff>
      <xdr:row>7</xdr:row>
      <xdr:rowOff>19050</xdr:rowOff>
    </xdr:to>
    <xdr:pic>
      <xdr:nvPicPr>
        <xdr:cNvPr id="3" name="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57250" y="161924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  <a:extLst/>
      </xdr:spPr>
    </xdr:pic>
    <xdr:clientData/>
  </xdr:twoCellAnchor>
  <xdr:twoCellAnchor editAs="oneCell">
    <xdr:from>
      <xdr:col>20</xdr:col>
      <xdr:colOff>590550</xdr:colOff>
      <xdr:row>0</xdr:row>
      <xdr:rowOff>171450</xdr:rowOff>
    </xdr:from>
    <xdr:to>
      <xdr:col>22</xdr:col>
      <xdr:colOff>38100</xdr:colOff>
      <xdr:row>5</xdr:row>
      <xdr:rowOff>152400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0550" y="171450"/>
          <a:ext cx="781050" cy="971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Cataluña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28575</xdr:rowOff>
    </xdr:from>
    <xdr:to>
      <xdr:col>10</xdr:col>
      <xdr:colOff>237748</xdr:colOff>
      <xdr:row>30</xdr:row>
      <xdr:rowOff>38100</xdr:rowOff>
    </xdr:to>
    <xdr:sp macro="" textlink="">
      <xdr:nvSpPr>
        <xdr:cNvPr id="6" name="5 Rectángulo redondeado"/>
        <xdr:cNvSpPr/>
      </xdr:nvSpPr>
      <xdr:spPr>
        <a:xfrm>
          <a:off x="866773" y="60483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57150</xdr:colOff>
      <xdr:row>38</xdr:row>
      <xdr:rowOff>9525</xdr:rowOff>
    </xdr:from>
    <xdr:to>
      <xdr:col>10</xdr:col>
      <xdr:colOff>266325</xdr:colOff>
      <xdr:row>39</xdr:row>
      <xdr:rowOff>142800</xdr:rowOff>
    </xdr:to>
    <xdr:sp macro="" textlink="">
      <xdr:nvSpPr>
        <xdr:cNvPr id="7" name="6 Rectángulo redondeado"/>
        <xdr:cNvSpPr/>
      </xdr:nvSpPr>
      <xdr:spPr>
        <a:xfrm>
          <a:off x="895350" y="86963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9524</xdr:colOff>
      <xdr:row>52</xdr:row>
      <xdr:rowOff>19050</xdr:rowOff>
    </xdr:from>
    <xdr:to>
      <xdr:col>10</xdr:col>
      <xdr:colOff>218699</xdr:colOff>
      <xdr:row>53</xdr:row>
      <xdr:rowOff>152400</xdr:rowOff>
    </xdr:to>
    <xdr:sp macro="" textlink="">
      <xdr:nvSpPr>
        <xdr:cNvPr id="8" name="7 Rectángulo redondeado"/>
        <xdr:cNvSpPr/>
      </xdr:nvSpPr>
      <xdr:spPr>
        <a:xfrm>
          <a:off x="847724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85725</xdr:rowOff>
    </xdr:from>
    <xdr:to>
      <xdr:col>10</xdr:col>
      <xdr:colOff>209175</xdr:colOff>
      <xdr:row>66</xdr:row>
      <xdr:rowOff>57150</xdr:rowOff>
    </xdr:to>
    <xdr:sp macro="" textlink="">
      <xdr:nvSpPr>
        <xdr:cNvPr id="9" name="8 Rectángulo redondeado"/>
        <xdr:cNvSpPr/>
      </xdr:nvSpPr>
      <xdr:spPr>
        <a:xfrm>
          <a:off x="838200" y="14973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9525</xdr:colOff>
      <xdr:row>93</xdr:row>
      <xdr:rowOff>123825</xdr:rowOff>
    </xdr:from>
    <xdr:to>
      <xdr:col>10</xdr:col>
      <xdr:colOff>218700</xdr:colOff>
      <xdr:row>95</xdr:row>
      <xdr:rowOff>95250</xdr:rowOff>
    </xdr:to>
    <xdr:sp macro="" textlink="">
      <xdr:nvSpPr>
        <xdr:cNvPr id="12" name="11 Rectángulo redondeado"/>
        <xdr:cNvSpPr/>
      </xdr:nvSpPr>
      <xdr:spPr>
        <a:xfrm>
          <a:off x="847725" y="219932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106</xdr:row>
      <xdr:rowOff>76200</xdr:rowOff>
    </xdr:from>
    <xdr:to>
      <xdr:col>10</xdr:col>
      <xdr:colOff>247275</xdr:colOff>
      <xdr:row>108</xdr:row>
      <xdr:rowOff>47625</xdr:rowOff>
    </xdr:to>
    <xdr:sp macro="" textlink="">
      <xdr:nvSpPr>
        <xdr:cNvPr id="13" name="12 Rectángulo redondeado"/>
        <xdr:cNvSpPr/>
      </xdr:nvSpPr>
      <xdr:spPr>
        <a:xfrm>
          <a:off x="876300" y="2494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800100</xdr:colOff>
      <xdr:row>136</xdr:row>
      <xdr:rowOff>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00100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28575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38200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800100</xdr:colOff>
      <xdr:row>171</xdr:row>
      <xdr:rowOff>133350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00100" y="39309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47625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38200" y="423481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819150</xdr:colOff>
      <xdr:row>201</xdr:row>
      <xdr:rowOff>38100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19150" y="45281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819150</xdr:colOff>
      <xdr:row>215</xdr:row>
      <xdr:rowOff>19050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19150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151</xdr:row>
      <xdr:rowOff>76200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47725" y="346995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Com. Valenciana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0</xdr:col>
      <xdr:colOff>838198</xdr:colOff>
      <xdr:row>26</xdr:row>
      <xdr:rowOff>38100</xdr:rowOff>
    </xdr:from>
    <xdr:to>
      <xdr:col>10</xdr:col>
      <xdr:colOff>209173</xdr:colOff>
      <xdr:row>30</xdr:row>
      <xdr:rowOff>47625</xdr:rowOff>
    </xdr:to>
    <xdr:sp macro="" textlink="">
      <xdr:nvSpPr>
        <xdr:cNvPr id="6" name="5 Rectángulo redondeado"/>
        <xdr:cNvSpPr/>
      </xdr:nvSpPr>
      <xdr:spPr>
        <a:xfrm>
          <a:off x="838198" y="60579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809625</xdr:colOff>
      <xdr:row>37</xdr:row>
      <xdr:rowOff>152400</xdr:rowOff>
    </xdr:from>
    <xdr:to>
      <xdr:col>10</xdr:col>
      <xdr:colOff>180600</xdr:colOff>
      <xdr:row>39</xdr:row>
      <xdr:rowOff>123750</xdr:rowOff>
    </xdr:to>
    <xdr:sp macro="" textlink="">
      <xdr:nvSpPr>
        <xdr:cNvPr id="7" name="6 Rectángulo redondeado"/>
        <xdr:cNvSpPr/>
      </xdr:nvSpPr>
      <xdr:spPr>
        <a:xfrm>
          <a:off x="809625" y="86772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19050</xdr:rowOff>
    </xdr:from>
    <xdr:to>
      <xdr:col>10</xdr:col>
      <xdr:colOff>199649</xdr:colOff>
      <xdr:row>53</xdr:row>
      <xdr:rowOff>152400</xdr:rowOff>
    </xdr:to>
    <xdr:sp macro="" textlink="">
      <xdr:nvSpPr>
        <xdr:cNvPr id="8" name="7 Rectángulo redondeado"/>
        <xdr:cNvSpPr/>
      </xdr:nvSpPr>
      <xdr:spPr>
        <a:xfrm>
          <a:off x="828674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64</xdr:row>
      <xdr:rowOff>0</xdr:rowOff>
    </xdr:from>
    <xdr:to>
      <xdr:col>10</xdr:col>
      <xdr:colOff>228225</xdr:colOff>
      <xdr:row>65</xdr:row>
      <xdr:rowOff>133350</xdr:rowOff>
    </xdr:to>
    <xdr:sp macro="" textlink="">
      <xdr:nvSpPr>
        <xdr:cNvPr id="9" name="8 Rectángulo redondeado"/>
        <xdr:cNvSpPr/>
      </xdr:nvSpPr>
      <xdr:spPr>
        <a:xfrm>
          <a:off x="857250" y="14887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28575</xdr:colOff>
      <xdr:row>94</xdr:row>
      <xdr:rowOff>28575</xdr:rowOff>
    </xdr:from>
    <xdr:to>
      <xdr:col>10</xdr:col>
      <xdr:colOff>237750</xdr:colOff>
      <xdr:row>96</xdr:row>
      <xdr:rowOff>0</xdr:rowOff>
    </xdr:to>
    <xdr:sp macro="" textlink="">
      <xdr:nvSpPr>
        <xdr:cNvPr id="12" name="11 Rectángulo redondeado"/>
        <xdr:cNvSpPr/>
      </xdr:nvSpPr>
      <xdr:spPr>
        <a:xfrm>
          <a:off x="866775" y="22059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9525</xdr:rowOff>
    </xdr:from>
    <xdr:to>
      <xdr:col>10</xdr:col>
      <xdr:colOff>199650</xdr:colOff>
      <xdr:row>107</xdr:row>
      <xdr:rowOff>142875</xdr:rowOff>
    </xdr:to>
    <xdr:sp macro="" textlink="">
      <xdr:nvSpPr>
        <xdr:cNvPr id="13" name="12 Rectángulo redondeado"/>
        <xdr:cNvSpPr/>
      </xdr:nvSpPr>
      <xdr:spPr>
        <a:xfrm>
          <a:off x="828675" y="24879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809625</xdr:colOff>
      <xdr:row>136</xdr:row>
      <xdr:rowOff>28575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09625" y="30832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9525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57250" y="36633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9525</xdr:colOff>
      <xdr:row>172</xdr:row>
      <xdr:rowOff>38100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47725" y="39462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0</xdr:col>
      <xdr:colOff>819150</xdr:colOff>
      <xdr:row>186</xdr:row>
      <xdr:rowOff>57150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1915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19050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38200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809625</xdr:colOff>
      <xdr:row>214</xdr:row>
      <xdr:rowOff>152400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09625" y="48453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19050</xdr:colOff>
      <xdr:row>150</xdr:row>
      <xdr:rowOff>152400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57250" y="345948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95250</xdr:rowOff>
    </xdr:from>
    <xdr:to>
      <xdr:col>10</xdr:col>
      <xdr:colOff>237748</xdr:colOff>
      <xdr:row>30</xdr:row>
      <xdr:rowOff>104775</xdr:rowOff>
    </xdr:to>
    <xdr:sp macro="" textlink="">
      <xdr:nvSpPr>
        <xdr:cNvPr id="6" name="5 Rectángulo redondeado"/>
        <xdr:cNvSpPr/>
      </xdr:nvSpPr>
      <xdr:spPr>
        <a:xfrm>
          <a:off x="866773" y="611505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47625</xdr:rowOff>
    </xdr:from>
    <xdr:to>
      <xdr:col>10</xdr:col>
      <xdr:colOff>228225</xdr:colOff>
      <xdr:row>40</xdr:row>
      <xdr:rowOff>18975</xdr:rowOff>
    </xdr:to>
    <xdr:sp macro="" textlink="">
      <xdr:nvSpPr>
        <xdr:cNvPr id="7" name="6 Rectángulo redondeado"/>
        <xdr:cNvSpPr/>
      </xdr:nvSpPr>
      <xdr:spPr>
        <a:xfrm>
          <a:off x="857250" y="87344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28575</xdr:rowOff>
    </xdr:from>
    <xdr:to>
      <xdr:col>10</xdr:col>
      <xdr:colOff>199649</xdr:colOff>
      <xdr:row>54</xdr:row>
      <xdr:rowOff>0</xdr:rowOff>
    </xdr:to>
    <xdr:sp macro="" textlink="">
      <xdr:nvSpPr>
        <xdr:cNvPr id="8" name="7 Rectángulo redondeado"/>
        <xdr:cNvSpPr/>
      </xdr:nvSpPr>
      <xdr:spPr>
        <a:xfrm>
          <a:off x="828674" y="12049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64</xdr:row>
      <xdr:rowOff>76200</xdr:rowOff>
    </xdr:from>
    <xdr:to>
      <xdr:col>10</xdr:col>
      <xdr:colOff>256800</xdr:colOff>
      <xdr:row>66</xdr:row>
      <xdr:rowOff>47625</xdr:rowOff>
    </xdr:to>
    <xdr:sp macro="" textlink="">
      <xdr:nvSpPr>
        <xdr:cNvPr id="9" name="8 Rectángulo redondeado"/>
        <xdr:cNvSpPr/>
      </xdr:nvSpPr>
      <xdr:spPr>
        <a:xfrm>
          <a:off x="885825" y="149637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28575</xdr:colOff>
      <xdr:row>94</xdr:row>
      <xdr:rowOff>19050</xdr:rowOff>
    </xdr:from>
    <xdr:to>
      <xdr:col>10</xdr:col>
      <xdr:colOff>237750</xdr:colOff>
      <xdr:row>95</xdr:row>
      <xdr:rowOff>152400</xdr:rowOff>
    </xdr:to>
    <xdr:sp macro="" textlink="">
      <xdr:nvSpPr>
        <xdr:cNvPr id="12" name="11 Rectángulo redondeado"/>
        <xdr:cNvSpPr/>
      </xdr:nvSpPr>
      <xdr:spPr>
        <a:xfrm>
          <a:off x="866775" y="22050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9525</xdr:colOff>
      <xdr:row>105</xdr:row>
      <xdr:rowOff>152400</xdr:rowOff>
    </xdr:from>
    <xdr:to>
      <xdr:col>10</xdr:col>
      <xdr:colOff>218700</xdr:colOff>
      <xdr:row>107</xdr:row>
      <xdr:rowOff>123825</xdr:rowOff>
    </xdr:to>
    <xdr:sp macro="" textlink="">
      <xdr:nvSpPr>
        <xdr:cNvPr id="13" name="12 Rectángulo redondeado"/>
        <xdr:cNvSpPr/>
      </xdr:nvSpPr>
      <xdr:spPr>
        <a:xfrm>
          <a:off x="847725" y="24860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19050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47725" y="30822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38100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47725" y="366617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57150</xdr:colOff>
      <xdr:row>172</xdr:row>
      <xdr:rowOff>47625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95350" y="39471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57150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3820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47625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57250" y="45291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828675</xdr:colOff>
      <xdr:row>215</xdr:row>
      <xdr:rowOff>47625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28675" y="48529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28575</xdr:colOff>
      <xdr:row>150</xdr:row>
      <xdr:rowOff>142875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66775" y="345852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4" name="23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Extremadura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19048</xdr:colOff>
      <xdr:row>26</xdr:row>
      <xdr:rowOff>19050</xdr:rowOff>
    </xdr:from>
    <xdr:to>
      <xdr:col>10</xdr:col>
      <xdr:colOff>228223</xdr:colOff>
      <xdr:row>30</xdr:row>
      <xdr:rowOff>28575</xdr:rowOff>
    </xdr:to>
    <xdr:sp macro="" textlink="">
      <xdr:nvSpPr>
        <xdr:cNvPr id="5" name="4 Rectángulo redondeado"/>
        <xdr:cNvSpPr/>
      </xdr:nvSpPr>
      <xdr:spPr>
        <a:xfrm>
          <a:off x="857248" y="603885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9525</xdr:rowOff>
    </xdr:from>
    <xdr:to>
      <xdr:col>10</xdr:col>
      <xdr:colOff>209175</xdr:colOff>
      <xdr:row>39</xdr:row>
      <xdr:rowOff>142800</xdr:rowOff>
    </xdr:to>
    <xdr:sp macro="" textlink="">
      <xdr:nvSpPr>
        <xdr:cNvPr id="6" name="5 Rectángulo redondeado"/>
        <xdr:cNvSpPr/>
      </xdr:nvSpPr>
      <xdr:spPr>
        <a:xfrm>
          <a:off x="838200" y="86963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19049</xdr:colOff>
      <xdr:row>52</xdr:row>
      <xdr:rowOff>0</xdr:rowOff>
    </xdr:from>
    <xdr:to>
      <xdr:col>10</xdr:col>
      <xdr:colOff>228224</xdr:colOff>
      <xdr:row>53</xdr:row>
      <xdr:rowOff>133350</xdr:rowOff>
    </xdr:to>
    <xdr:sp macro="" textlink="">
      <xdr:nvSpPr>
        <xdr:cNvPr id="7" name="6 Rectángulo redondeado"/>
        <xdr:cNvSpPr/>
      </xdr:nvSpPr>
      <xdr:spPr>
        <a:xfrm>
          <a:off x="857249" y="12020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63</xdr:row>
      <xdr:rowOff>133350</xdr:rowOff>
    </xdr:from>
    <xdr:to>
      <xdr:col>10</xdr:col>
      <xdr:colOff>247275</xdr:colOff>
      <xdr:row>65</xdr:row>
      <xdr:rowOff>76200</xdr:rowOff>
    </xdr:to>
    <xdr:sp macro="" textlink="">
      <xdr:nvSpPr>
        <xdr:cNvPr id="8" name="7 Rectángulo redondeado"/>
        <xdr:cNvSpPr/>
      </xdr:nvSpPr>
      <xdr:spPr>
        <a:xfrm>
          <a:off x="876300" y="1483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819150</xdr:colOff>
      <xdr:row>94</xdr:row>
      <xdr:rowOff>19050</xdr:rowOff>
    </xdr:from>
    <xdr:to>
      <xdr:col>10</xdr:col>
      <xdr:colOff>190125</xdr:colOff>
      <xdr:row>95</xdr:row>
      <xdr:rowOff>152400</xdr:rowOff>
    </xdr:to>
    <xdr:sp macro="" textlink="">
      <xdr:nvSpPr>
        <xdr:cNvPr id="11" name="10 Rectángulo redondeado"/>
        <xdr:cNvSpPr/>
      </xdr:nvSpPr>
      <xdr:spPr>
        <a:xfrm>
          <a:off x="819150" y="22050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106</xdr:row>
      <xdr:rowOff>66675</xdr:rowOff>
    </xdr:from>
    <xdr:to>
      <xdr:col>10</xdr:col>
      <xdr:colOff>256800</xdr:colOff>
      <xdr:row>108</xdr:row>
      <xdr:rowOff>38100</xdr:rowOff>
    </xdr:to>
    <xdr:sp macro="" textlink="">
      <xdr:nvSpPr>
        <xdr:cNvPr id="12" name="11 Rectángulo redondeado"/>
        <xdr:cNvSpPr/>
      </xdr:nvSpPr>
      <xdr:spPr>
        <a:xfrm>
          <a:off x="885825" y="24936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9525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47625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57250" y="36671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9525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38200" y="39433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185</xdr:row>
      <xdr:rowOff>133350</xdr:rowOff>
    </xdr:from>
    <xdr:ext cx="11534400" cy="313200"/>
    <xdr:sp macro="" textlink="">
      <xdr:nvSpPr>
        <xdr:cNvPr id="18" name="17 Rectángulo redondeado"/>
        <xdr:cNvSpPr/>
      </xdr:nvSpPr>
      <xdr:spPr>
        <a:xfrm>
          <a:off x="838200" y="42271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/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66675</xdr:rowOff>
    </xdr:from>
    <xdr:ext cx="11534400" cy="295275"/>
    <xdr:sp macro="" textlink="">
      <xdr:nvSpPr>
        <xdr:cNvPr id="20" name="19 Rectángulo redondeado"/>
        <xdr:cNvSpPr/>
      </xdr:nvSpPr>
      <xdr:spPr>
        <a:xfrm>
          <a:off x="847725" y="4531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828675</xdr:colOff>
      <xdr:row>215</xdr:row>
      <xdr:rowOff>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2867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150</xdr:row>
      <xdr:rowOff>142875</xdr:rowOff>
    </xdr:from>
    <xdr:ext cx="11534400" cy="342900"/>
    <xdr:sp macro="" textlink="">
      <xdr:nvSpPr>
        <xdr:cNvPr id="22" name="21 Rectángulo redondeado"/>
        <xdr:cNvSpPr/>
      </xdr:nvSpPr>
      <xdr:spPr>
        <a:xfrm>
          <a:off x="847725" y="345852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Galicia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85723</xdr:colOff>
      <xdr:row>26</xdr:row>
      <xdr:rowOff>0</xdr:rowOff>
    </xdr:from>
    <xdr:to>
      <xdr:col>10</xdr:col>
      <xdr:colOff>294898</xdr:colOff>
      <xdr:row>30</xdr:row>
      <xdr:rowOff>9525</xdr:rowOff>
    </xdr:to>
    <xdr:sp macro="" textlink="">
      <xdr:nvSpPr>
        <xdr:cNvPr id="5" name="4 Rectángulo redondeado"/>
        <xdr:cNvSpPr/>
      </xdr:nvSpPr>
      <xdr:spPr>
        <a:xfrm>
          <a:off x="923923" y="60198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66675</xdr:rowOff>
    </xdr:from>
    <xdr:to>
      <xdr:col>10</xdr:col>
      <xdr:colOff>209175</xdr:colOff>
      <xdr:row>40</xdr:row>
      <xdr:rowOff>38025</xdr:rowOff>
    </xdr:to>
    <xdr:sp macro="" textlink="">
      <xdr:nvSpPr>
        <xdr:cNvPr id="6" name="5 Rectángulo redondeado"/>
        <xdr:cNvSpPr/>
      </xdr:nvSpPr>
      <xdr:spPr>
        <a:xfrm>
          <a:off x="838200" y="87534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57149</xdr:colOff>
      <xdr:row>52</xdr:row>
      <xdr:rowOff>9525</xdr:rowOff>
    </xdr:from>
    <xdr:to>
      <xdr:col>10</xdr:col>
      <xdr:colOff>266324</xdr:colOff>
      <xdr:row>53</xdr:row>
      <xdr:rowOff>142875</xdr:rowOff>
    </xdr:to>
    <xdr:sp macro="" textlink="">
      <xdr:nvSpPr>
        <xdr:cNvPr id="7" name="6 Rectángulo redondeado"/>
        <xdr:cNvSpPr/>
      </xdr:nvSpPr>
      <xdr:spPr>
        <a:xfrm>
          <a:off x="895349" y="12030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28575</xdr:colOff>
      <xdr:row>63</xdr:row>
      <xdr:rowOff>114300</xdr:rowOff>
    </xdr:from>
    <xdr:to>
      <xdr:col>10</xdr:col>
      <xdr:colOff>237750</xdr:colOff>
      <xdr:row>65</xdr:row>
      <xdr:rowOff>57150</xdr:rowOff>
    </xdr:to>
    <xdr:sp macro="" textlink="">
      <xdr:nvSpPr>
        <xdr:cNvPr id="8" name="7 Rectángulo redondeado"/>
        <xdr:cNvSpPr/>
      </xdr:nvSpPr>
      <xdr:spPr>
        <a:xfrm>
          <a:off x="866775" y="14811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/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/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57150</xdr:rowOff>
    </xdr:from>
    <xdr:to>
      <xdr:col>10</xdr:col>
      <xdr:colOff>228225</xdr:colOff>
      <xdr:row>96</xdr:row>
      <xdr:rowOff>28575</xdr:rowOff>
    </xdr:to>
    <xdr:sp macro="" textlink="">
      <xdr:nvSpPr>
        <xdr:cNvPr id="11" name="10 Rectángulo redondeado"/>
        <xdr:cNvSpPr/>
      </xdr:nvSpPr>
      <xdr:spPr>
        <a:xfrm>
          <a:off x="857250" y="22088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106</xdr:row>
      <xdr:rowOff>28575</xdr:rowOff>
    </xdr:from>
    <xdr:to>
      <xdr:col>10</xdr:col>
      <xdr:colOff>247275</xdr:colOff>
      <xdr:row>108</xdr:row>
      <xdr:rowOff>0</xdr:rowOff>
    </xdr:to>
    <xdr:sp macro="" textlink="">
      <xdr:nvSpPr>
        <xdr:cNvPr id="12" name="11 Rectángulo redondeado"/>
        <xdr:cNvSpPr/>
      </xdr:nvSpPr>
      <xdr:spPr>
        <a:xfrm>
          <a:off x="876300" y="248983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/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/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57150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19150" y="3086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28575</xdr:colOff>
      <xdr:row>160</xdr:row>
      <xdr:rowOff>152400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66775" y="365950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19050</xdr:colOff>
      <xdr:row>171</xdr:row>
      <xdr:rowOff>228600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57250" y="39404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0</xdr:col>
      <xdr:colOff>819150</xdr:colOff>
      <xdr:row>186</xdr:row>
      <xdr:rowOff>38100</xdr:rowOff>
    </xdr:from>
    <xdr:ext cx="11534400" cy="313200"/>
    <xdr:sp macro="" textlink="">
      <xdr:nvSpPr>
        <xdr:cNvPr id="18" name="17 Rectángulo redondeado"/>
        <xdr:cNvSpPr/>
      </xdr:nvSpPr>
      <xdr:spPr>
        <a:xfrm>
          <a:off x="819150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/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38100</xdr:colOff>
      <xdr:row>200</xdr:row>
      <xdr:rowOff>152400</xdr:rowOff>
    </xdr:from>
    <xdr:ext cx="11534400" cy="295275"/>
    <xdr:sp macro="" textlink="">
      <xdr:nvSpPr>
        <xdr:cNvPr id="20" name="19 Rectángulo redondeado"/>
        <xdr:cNvSpPr/>
      </xdr:nvSpPr>
      <xdr:spPr>
        <a:xfrm>
          <a:off x="876300" y="452151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47625</xdr:colOff>
      <xdr:row>215</xdr:row>
      <xdr:rowOff>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8582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38100</xdr:rowOff>
    </xdr:from>
    <xdr:ext cx="11534400" cy="342900"/>
    <xdr:sp macro="" textlink="">
      <xdr:nvSpPr>
        <xdr:cNvPr id="22" name="21 Rectángulo redondeado"/>
        <xdr:cNvSpPr/>
      </xdr:nvSpPr>
      <xdr:spPr>
        <a:xfrm>
          <a:off x="838200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Madrid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66675</xdr:rowOff>
    </xdr:from>
    <xdr:to>
      <xdr:col>10</xdr:col>
      <xdr:colOff>218698</xdr:colOff>
      <xdr:row>30</xdr:row>
      <xdr:rowOff>76200</xdr:rowOff>
    </xdr:to>
    <xdr:sp macro="" textlink="">
      <xdr:nvSpPr>
        <xdr:cNvPr id="5" name="4 Rectángulo redondeado"/>
        <xdr:cNvSpPr/>
      </xdr:nvSpPr>
      <xdr:spPr>
        <a:xfrm>
          <a:off x="847723" y="60864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38</xdr:row>
      <xdr:rowOff>19050</xdr:rowOff>
    </xdr:from>
    <xdr:to>
      <xdr:col>10</xdr:col>
      <xdr:colOff>237750</xdr:colOff>
      <xdr:row>39</xdr:row>
      <xdr:rowOff>152325</xdr:rowOff>
    </xdr:to>
    <xdr:sp macro="" textlink="">
      <xdr:nvSpPr>
        <xdr:cNvPr id="6" name="5 Rectángulo redondeado"/>
        <xdr:cNvSpPr/>
      </xdr:nvSpPr>
      <xdr:spPr>
        <a:xfrm>
          <a:off x="866775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51</xdr:row>
      <xdr:rowOff>142875</xdr:rowOff>
    </xdr:from>
    <xdr:to>
      <xdr:col>10</xdr:col>
      <xdr:colOff>199649</xdr:colOff>
      <xdr:row>53</xdr:row>
      <xdr:rowOff>114300</xdr:rowOff>
    </xdr:to>
    <xdr:sp macro="" textlink="">
      <xdr:nvSpPr>
        <xdr:cNvPr id="7" name="6 Rectángulo redondeado"/>
        <xdr:cNvSpPr/>
      </xdr:nvSpPr>
      <xdr:spPr>
        <a:xfrm>
          <a:off x="828674" y="12001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64</xdr:row>
      <xdr:rowOff>85725</xdr:rowOff>
    </xdr:from>
    <xdr:to>
      <xdr:col>10</xdr:col>
      <xdr:colOff>190125</xdr:colOff>
      <xdr:row>66</xdr:row>
      <xdr:rowOff>57150</xdr:rowOff>
    </xdr:to>
    <xdr:sp macro="" textlink="">
      <xdr:nvSpPr>
        <xdr:cNvPr id="8" name="7 Rectángulo redondeado"/>
        <xdr:cNvSpPr/>
      </xdr:nvSpPr>
      <xdr:spPr>
        <a:xfrm>
          <a:off x="819150" y="14973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/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/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47625</xdr:rowOff>
    </xdr:from>
    <xdr:to>
      <xdr:col>10</xdr:col>
      <xdr:colOff>209175</xdr:colOff>
      <xdr:row>96</xdr:row>
      <xdr:rowOff>19050</xdr:rowOff>
    </xdr:to>
    <xdr:sp macro="" textlink="">
      <xdr:nvSpPr>
        <xdr:cNvPr id="11" name="10 Rectángulo redondeado"/>
        <xdr:cNvSpPr/>
      </xdr:nvSpPr>
      <xdr:spPr>
        <a:xfrm>
          <a:off x="838200" y="22078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106</xdr:row>
      <xdr:rowOff>66675</xdr:rowOff>
    </xdr:from>
    <xdr:to>
      <xdr:col>10</xdr:col>
      <xdr:colOff>190125</xdr:colOff>
      <xdr:row>108</xdr:row>
      <xdr:rowOff>38100</xdr:rowOff>
    </xdr:to>
    <xdr:sp macro="" textlink="">
      <xdr:nvSpPr>
        <xdr:cNvPr id="12" name="11 Rectángulo redondeado"/>
        <xdr:cNvSpPr/>
      </xdr:nvSpPr>
      <xdr:spPr>
        <a:xfrm>
          <a:off x="819150" y="24936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/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/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9525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47725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161</xdr:row>
      <xdr:rowOff>28575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76300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19050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38200" y="39443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85725</xdr:rowOff>
    </xdr:from>
    <xdr:ext cx="11534400" cy="313200"/>
    <xdr:sp macro="" textlink="">
      <xdr:nvSpPr>
        <xdr:cNvPr id="18" name="17 Rectángulo redondeado"/>
        <xdr:cNvSpPr/>
      </xdr:nvSpPr>
      <xdr:spPr>
        <a:xfrm>
          <a:off x="838200" y="423862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/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200</xdr:row>
      <xdr:rowOff>123825</xdr:rowOff>
    </xdr:from>
    <xdr:ext cx="11534400" cy="295275"/>
    <xdr:sp macro="" textlink="">
      <xdr:nvSpPr>
        <xdr:cNvPr id="20" name="19 Rectángulo redondeado"/>
        <xdr:cNvSpPr/>
      </xdr:nvSpPr>
      <xdr:spPr>
        <a:xfrm>
          <a:off x="838200" y="45186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1</xdr:col>
      <xdr:colOff>9525</xdr:colOff>
      <xdr:row>214</xdr:row>
      <xdr:rowOff>104775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47725" y="484060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819150</xdr:colOff>
      <xdr:row>151</xdr:row>
      <xdr:rowOff>38100</xdr:rowOff>
    </xdr:from>
    <xdr:ext cx="11534400" cy="342900"/>
    <xdr:sp macro="" textlink="">
      <xdr:nvSpPr>
        <xdr:cNvPr id="22" name="21 Rectángulo redondeado"/>
        <xdr:cNvSpPr/>
      </xdr:nvSpPr>
      <xdr:spPr>
        <a:xfrm>
          <a:off x="819150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Murcia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85725</xdr:rowOff>
    </xdr:from>
    <xdr:to>
      <xdr:col>10</xdr:col>
      <xdr:colOff>237748</xdr:colOff>
      <xdr:row>30</xdr:row>
      <xdr:rowOff>95250</xdr:rowOff>
    </xdr:to>
    <xdr:sp macro="" textlink="">
      <xdr:nvSpPr>
        <xdr:cNvPr id="5" name="4 Rectángulo redondeado"/>
        <xdr:cNvSpPr/>
      </xdr:nvSpPr>
      <xdr:spPr>
        <a:xfrm>
          <a:off x="866773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819150</xdr:colOff>
      <xdr:row>38</xdr:row>
      <xdr:rowOff>19050</xdr:rowOff>
    </xdr:from>
    <xdr:to>
      <xdr:col>10</xdr:col>
      <xdr:colOff>190125</xdr:colOff>
      <xdr:row>39</xdr:row>
      <xdr:rowOff>152325</xdr:rowOff>
    </xdr:to>
    <xdr:sp macro="" textlink="">
      <xdr:nvSpPr>
        <xdr:cNvPr id="6" name="5 Rectángulo redondeado"/>
        <xdr:cNvSpPr/>
      </xdr:nvSpPr>
      <xdr:spPr>
        <a:xfrm>
          <a:off x="819150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38099</xdr:colOff>
      <xdr:row>52</xdr:row>
      <xdr:rowOff>28575</xdr:rowOff>
    </xdr:from>
    <xdr:to>
      <xdr:col>10</xdr:col>
      <xdr:colOff>247274</xdr:colOff>
      <xdr:row>54</xdr:row>
      <xdr:rowOff>0</xdr:rowOff>
    </xdr:to>
    <xdr:sp macro="" textlink="">
      <xdr:nvSpPr>
        <xdr:cNvPr id="7" name="6 Rectángulo redondeado"/>
        <xdr:cNvSpPr/>
      </xdr:nvSpPr>
      <xdr:spPr>
        <a:xfrm>
          <a:off x="876299" y="12049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19050</xdr:rowOff>
    </xdr:from>
    <xdr:to>
      <xdr:col>10</xdr:col>
      <xdr:colOff>209175</xdr:colOff>
      <xdr:row>65</xdr:row>
      <xdr:rowOff>152400</xdr:rowOff>
    </xdr:to>
    <xdr:sp macro="" textlink="">
      <xdr:nvSpPr>
        <xdr:cNvPr id="8" name="7 Rectángulo redondeado"/>
        <xdr:cNvSpPr/>
      </xdr:nvSpPr>
      <xdr:spPr>
        <a:xfrm>
          <a:off x="838200" y="14906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/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/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828675</xdr:colOff>
      <xdr:row>94</xdr:row>
      <xdr:rowOff>9525</xdr:rowOff>
    </xdr:from>
    <xdr:to>
      <xdr:col>10</xdr:col>
      <xdr:colOff>199650</xdr:colOff>
      <xdr:row>95</xdr:row>
      <xdr:rowOff>142875</xdr:rowOff>
    </xdr:to>
    <xdr:sp macro="" textlink="">
      <xdr:nvSpPr>
        <xdr:cNvPr id="11" name="10 Rectángulo redondeado"/>
        <xdr:cNvSpPr/>
      </xdr:nvSpPr>
      <xdr:spPr>
        <a:xfrm>
          <a:off x="828675" y="22040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106</xdr:row>
      <xdr:rowOff>19050</xdr:rowOff>
    </xdr:from>
    <xdr:to>
      <xdr:col>10</xdr:col>
      <xdr:colOff>256800</xdr:colOff>
      <xdr:row>107</xdr:row>
      <xdr:rowOff>152400</xdr:rowOff>
    </xdr:to>
    <xdr:sp macro="" textlink="">
      <xdr:nvSpPr>
        <xdr:cNvPr id="12" name="11 Rectángulo redondeado"/>
        <xdr:cNvSpPr/>
      </xdr:nvSpPr>
      <xdr:spPr>
        <a:xfrm>
          <a:off x="885825" y="24888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/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/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47625</xdr:colOff>
      <xdr:row>136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85825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161</xdr:row>
      <xdr:rowOff>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76300" y="36623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19050</xdr:colOff>
      <xdr:row>172</xdr:row>
      <xdr:rowOff>19050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57250" y="39443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57150</xdr:rowOff>
    </xdr:from>
    <xdr:ext cx="11534400" cy="313200"/>
    <xdr:sp macro="" textlink="">
      <xdr:nvSpPr>
        <xdr:cNvPr id="18" name="17 Rectángulo redondeado"/>
        <xdr:cNvSpPr/>
      </xdr:nvSpPr>
      <xdr:spPr>
        <a:xfrm>
          <a:off x="83820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/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28575</xdr:colOff>
      <xdr:row>201</xdr:row>
      <xdr:rowOff>9525</xdr:rowOff>
    </xdr:from>
    <xdr:ext cx="11534400" cy="295275"/>
    <xdr:sp macro="" textlink="">
      <xdr:nvSpPr>
        <xdr:cNvPr id="20" name="19 Rectángulo redondeado"/>
        <xdr:cNvSpPr/>
      </xdr:nvSpPr>
      <xdr:spPr>
        <a:xfrm>
          <a:off x="866775" y="45253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28575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38200" y="48510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1534400" cy="342900"/>
    <xdr:sp macro="" textlink="">
      <xdr:nvSpPr>
        <xdr:cNvPr id="22" name="21 Rectángulo redondeado"/>
        <xdr:cNvSpPr/>
      </xdr:nvSpPr>
      <xdr:spPr>
        <a:xfrm>
          <a:off x="838200" y="346233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Foral de Navarra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47625</xdr:rowOff>
    </xdr:from>
    <xdr:to>
      <xdr:col>10</xdr:col>
      <xdr:colOff>237748</xdr:colOff>
      <xdr:row>30</xdr:row>
      <xdr:rowOff>57150</xdr:rowOff>
    </xdr:to>
    <xdr:sp macro="" textlink="">
      <xdr:nvSpPr>
        <xdr:cNvPr id="5" name="4 Rectángulo redondeado"/>
        <xdr:cNvSpPr/>
      </xdr:nvSpPr>
      <xdr:spPr>
        <a:xfrm>
          <a:off x="866773" y="60674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47625</xdr:rowOff>
    </xdr:from>
    <xdr:to>
      <xdr:col>10</xdr:col>
      <xdr:colOff>209175</xdr:colOff>
      <xdr:row>40</xdr:row>
      <xdr:rowOff>18975</xdr:rowOff>
    </xdr:to>
    <xdr:sp macro="" textlink="">
      <xdr:nvSpPr>
        <xdr:cNvPr id="6" name="5 Rectángulo redondeado"/>
        <xdr:cNvSpPr/>
      </xdr:nvSpPr>
      <xdr:spPr>
        <a:xfrm>
          <a:off x="838200" y="87344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9525</xdr:rowOff>
    </xdr:from>
    <xdr:to>
      <xdr:col>10</xdr:col>
      <xdr:colOff>199649</xdr:colOff>
      <xdr:row>53</xdr:row>
      <xdr:rowOff>142875</xdr:rowOff>
    </xdr:to>
    <xdr:sp macro="" textlink="">
      <xdr:nvSpPr>
        <xdr:cNvPr id="7" name="6 Rectángulo redondeado"/>
        <xdr:cNvSpPr/>
      </xdr:nvSpPr>
      <xdr:spPr>
        <a:xfrm>
          <a:off x="828674" y="12030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64</xdr:row>
      <xdr:rowOff>19050</xdr:rowOff>
    </xdr:from>
    <xdr:to>
      <xdr:col>10</xdr:col>
      <xdr:colOff>228225</xdr:colOff>
      <xdr:row>65</xdr:row>
      <xdr:rowOff>152400</xdr:rowOff>
    </xdr:to>
    <xdr:sp macro="" textlink="">
      <xdr:nvSpPr>
        <xdr:cNvPr id="8" name="7 Rectángulo redondeado"/>
        <xdr:cNvSpPr/>
      </xdr:nvSpPr>
      <xdr:spPr>
        <a:xfrm>
          <a:off x="857250" y="14906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/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/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28575</xdr:rowOff>
    </xdr:from>
    <xdr:to>
      <xdr:col>10</xdr:col>
      <xdr:colOff>209175</xdr:colOff>
      <xdr:row>96</xdr:row>
      <xdr:rowOff>0</xdr:rowOff>
    </xdr:to>
    <xdr:sp macro="" textlink="">
      <xdr:nvSpPr>
        <xdr:cNvPr id="11" name="10 Rectángulo redondeado"/>
        <xdr:cNvSpPr/>
      </xdr:nvSpPr>
      <xdr:spPr>
        <a:xfrm>
          <a:off x="838200" y="22059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57150</xdr:rowOff>
    </xdr:from>
    <xdr:to>
      <xdr:col>10</xdr:col>
      <xdr:colOff>199650</xdr:colOff>
      <xdr:row>108</xdr:row>
      <xdr:rowOff>28575</xdr:rowOff>
    </xdr:to>
    <xdr:sp macro="" textlink="">
      <xdr:nvSpPr>
        <xdr:cNvPr id="12" name="11 Rectángulo redondeado"/>
        <xdr:cNvSpPr/>
      </xdr:nvSpPr>
      <xdr:spPr>
        <a:xfrm>
          <a:off x="828675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/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/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136</xdr:row>
      <xdr:rowOff>9525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5725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28575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47725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9525</xdr:colOff>
      <xdr:row>172</xdr:row>
      <xdr:rowOff>9525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47725" y="39433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9525</xdr:colOff>
      <xdr:row>186</xdr:row>
      <xdr:rowOff>38100</xdr:rowOff>
    </xdr:from>
    <xdr:ext cx="11534400" cy="313200"/>
    <xdr:sp macro="" textlink="">
      <xdr:nvSpPr>
        <xdr:cNvPr id="18" name="17 Rectángulo redondeado"/>
        <xdr:cNvSpPr/>
      </xdr:nvSpPr>
      <xdr:spPr>
        <a:xfrm>
          <a:off x="847725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/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38100</xdr:rowOff>
    </xdr:from>
    <xdr:ext cx="11534400" cy="295275"/>
    <xdr:sp macro="" textlink="">
      <xdr:nvSpPr>
        <xdr:cNvPr id="20" name="19 Rectángulo redondeado"/>
        <xdr:cNvSpPr/>
      </xdr:nvSpPr>
      <xdr:spPr>
        <a:xfrm>
          <a:off x="847725" y="45281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0</xdr:col>
      <xdr:colOff>828675</xdr:colOff>
      <xdr:row>215</xdr:row>
      <xdr:rowOff>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2867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150</xdr:row>
      <xdr:rowOff>171450</xdr:rowOff>
    </xdr:from>
    <xdr:ext cx="11534400" cy="342900"/>
    <xdr:sp macro="" textlink="">
      <xdr:nvSpPr>
        <xdr:cNvPr id="22" name="21 Rectángulo redondeado"/>
        <xdr:cNvSpPr/>
      </xdr:nvSpPr>
      <xdr:spPr>
        <a:xfrm>
          <a:off x="838200" y="346138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Pais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Vasco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47625</xdr:rowOff>
    </xdr:from>
    <xdr:to>
      <xdr:col>10</xdr:col>
      <xdr:colOff>218698</xdr:colOff>
      <xdr:row>30</xdr:row>
      <xdr:rowOff>57150</xdr:rowOff>
    </xdr:to>
    <xdr:sp macro="" textlink="">
      <xdr:nvSpPr>
        <xdr:cNvPr id="5" name="4 Rectángulo redondeado"/>
        <xdr:cNvSpPr/>
      </xdr:nvSpPr>
      <xdr:spPr>
        <a:xfrm>
          <a:off x="847723" y="60674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38</xdr:row>
      <xdr:rowOff>28575</xdr:rowOff>
    </xdr:from>
    <xdr:to>
      <xdr:col>10</xdr:col>
      <xdr:colOff>218700</xdr:colOff>
      <xdr:row>39</xdr:row>
      <xdr:rowOff>161850</xdr:rowOff>
    </xdr:to>
    <xdr:sp macro="" textlink="">
      <xdr:nvSpPr>
        <xdr:cNvPr id="6" name="5 Rectángulo redondeado"/>
        <xdr:cNvSpPr/>
      </xdr:nvSpPr>
      <xdr:spPr>
        <a:xfrm>
          <a:off x="847725" y="87153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19049</xdr:colOff>
      <xdr:row>52</xdr:row>
      <xdr:rowOff>57150</xdr:rowOff>
    </xdr:from>
    <xdr:to>
      <xdr:col>10</xdr:col>
      <xdr:colOff>228224</xdr:colOff>
      <xdr:row>54</xdr:row>
      <xdr:rowOff>28575</xdr:rowOff>
    </xdr:to>
    <xdr:sp macro="" textlink="">
      <xdr:nvSpPr>
        <xdr:cNvPr id="7" name="6 Rectángulo redondeado"/>
        <xdr:cNvSpPr/>
      </xdr:nvSpPr>
      <xdr:spPr>
        <a:xfrm>
          <a:off x="857249" y="120777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63</xdr:row>
      <xdr:rowOff>142875</xdr:rowOff>
    </xdr:from>
    <xdr:to>
      <xdr:col>10</xdr:col>
      <xdr:colOff>256800</xdr:colOff>
      <xdr:row>65</xdr:row>
      <xdr:rowOff>85725</xdr:rowOff>
    </xdr:to>
    <xdr:sp macro="" textlink="">
      <xdr:nvSpPr>
        <xdr:cNvPr id="8" name="7 Rectángulo redondeado"/>
        <xdr:cNvSpPr/>
      </xdr:nvSpPr>
      <xdr:spPr>
        <a:xfrm>
          <a:off x="885825" y="14839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/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/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47625</xdr:colOff>
      <xdr:row>93</xdr:row>
      <xdr:rowOff>133350</xdr:rowOff>
    </xdr:from>
    <xdr:to>
      <xdr:col>10</xdr:col>
      <xdr:colOff>256800</xdr:colOff>
      <xdr:row>95</xdr:row>
      <xdr:rowOff>104775</xdr:rowOff>
    </xdr:to>
    <xdr:sp macro="" textlink="">
      <xdr:nvSpPr>
        <xdr:cNvPr id="11" name="10 Rectángulo redondeado"/>
        <xdr:cNvSpPr/>
      </xdr:nvSpPr>
      <xdr:spPr>
        <a:xfrm>
          <a:off x="885825" y="22002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57150</xdr:colOff>
      <xdr:row>106</xdr:row>
      <xdr:rowOff>47625</xdr:rowOff>
    </xdr:from>
    <xdr:to>
      <xdr:col>10</xdr:col>
      <xdr:colOff>266325</xdr:colOff>
      <xdr:row>108</xdr:row>
      <xdr:rowOff>19050</xdr:rowOff>
    </xdr:to>
    <xdr:sp macro="" textlink="">
      <xdr:nvSpPr>
        <xdr:cNvPr id="12" name="11 Rectángulo redondeado"/>
        <xdr:cNvSpPr/>
      </xdr:nvSpPr>
      <xdr:spPr>
        <a:xfrm>
          <a:off x="895350" y="249174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/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/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135</xdr:row>
      <xdr:rowOff>142875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57250" y="30784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160</xdr:row>
      <xdr:rowOff>171450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76300" y="366141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28575</xdr:colOff>
      <xdr:row>171</xdr:row>
      <xdr:rowOff>200025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66775" y="393763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38100</xdr:colOff>
      <xdr:row>186</xdr:row>
      <xdr:rowOff>47625</xdr:rowOff>
    </xdr:from>
    <xdr:ext cx="11534400" cy="313200"/>
    <xdr:sp macro="" textlink="">
      <xdr:nvSpPr>
        <xdr:cNvPr id="18" name="17 Rectángulo redondeado"/>
        <xdr:cNvSpPr/>
      </xdr:nvSpPr>
      <xdr:spPr>
        <a:xfrm>
          <a:off x="876300" y="423481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/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0</xdr:rowOff>
    </xdr:from>
    <xdr:ext cx="11534400" cy="295275"/>
    <xdr:sp macro="" textlink="">
      <xdr:nvSpPr>
        <xdr:cNvPr id="20" name="19 Rectángulo redondeado"/>
        <xdr:cNvSpPr/>
      </xdr:nvSpPr>
      <xdr:spPr>
        <a:xfrm>
          <a:off x="847725" y="45243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47625</xdr:colOff>
      <xdr:row>214</xdr:row>
      <xdr:rowOff>171450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85825" y="484727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28575</xdr:colOff>
      <xdr:row>151</xdr:row>
      <xdr:rowOff>9525</xdr:rowOff>
    </xdr:from>
    <xdr:ext cx="11534400" cy="342900"/>
    <xdr:sp macro="" textlink="">
      <xdr:nvSpPr>
        <xdr:cNvPr id="22" name="21 Rectángulo redondeado"/>
        <xdr:cNvSpPr/>
      </xdr:nvSpPr>
      <xdr:spPr>
        <a:xfrm>
          <a:off x="866775" y="346329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La Rioja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Andalucía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076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/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/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/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10</xdr:col>
      <xdr:colOff>209175</xdr:colOff>
      <xdr:row>65</xdr:row>
      <xdr:rowOff>133350</xdr:rowOff>
    </xdr:to>
    <xdr:sp macro="" textlink="">
      <xdr:nvSpPr>
        <xdr:cNvPr id="9" name="8 Rectángulo redondeado"/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10</xdr:col>
      <xdr:colOff>209175</xdr:colOff>
      <xdr:row>81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10</xdr:col>
      <xdr:colOff>209175</xdr:colOff>
      <xdr:row>85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64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10</xdr:col>
      <xdr:colOff>209175</xdr:colOff>
      <xdr:row>95</xdr:row>
      <xdr:rowOff>133350</xdr:rowOff>
    </xdr:to>
    <xdr:sp macro="" textlink="">
      <xdr:nvSpPr>
        <xdr:cNvPr id="12" name="11 Rectángulo redondeado"/>
        <xdr:cNvSpPr/>
      </xdr:nvSpPr>
      <xdr:spPr>
        <a:xfrm>
          <a:off x="838200" y="21478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10</xdr:col>
      <xdr:colOff>209175</xdr:colOff>
      <xdr:row>107</xdr:row>
      <xdr:rowOff>133350</xdr:rowOff>
    </xdr:to>
    <xdr:sp macro="" textlink="">
      <xdr:nvSpPr>
        <xdr:cNvPr id="13" name="12 Rectángulo redondeado"/>
        <xdr:cNvSpPr/>
      </xdr:nvSpPr>
      <xdr:spPr>
        <a:xfrm>
          <a:off x="838200" y="24317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117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1534400" cy="333375"/>
    <xdr:sp macro="" textlink="">
      <xdr:nvSpPr>
        <xdr:cNvPr id="23" name="22 Rectángulo redondeado"/>
        <xdr:cNvSpPr/>
      </xdr:nvSpPr>
      <xdr:spPr>
        <a:xfrm>
          <a:off x="838200" y="33575625"/>
          <a:ext cx="11534400" cy="3333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Aragón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/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/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53</xdr:row>
      <xdr:rowOff>0</xdr:rowOff>
    </xdr:from>
    <xdr:to>
      <xdr:col>10</xdr:col>
      <xdr:colOff>209174</xdr:colOff>
      <xdr:row>54</xdr:row>
      <xdr:rowOff>133350</xdr:rowOff>
    </xdr:to>
    <xdr:sp macro="" textlink="">
      <xdr:nvSpPr>
        <xdr:cNvPr id="8" name="7 Rectángulo redondeado"/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10</xdr:col>
      <xdr:colOff>209175</xdr:colOff>
      <xdr:row>66</xdr:row>
      <xdr:rowOff>133350</xdr:rowOff>
    </xdr:to>
    <xdr:sp macro="" textlink="">
      <xdr:nvSpPr>
        <xdr:cNvPr id="9" name="8 Rectángulo redondeado"/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10</xdr:col>
      <xdr:colOff>209175</xdr:colOff>
      <xdr:row>82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10</xdr:col>
      <xdr:colOff>209175</xdr:colOff>
      <xdr:row>86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10</xdr:col>
      <xdr:colOff>209175</xdr:colOff>
      <xdr:row>96</xdr:row>
      <xdr:rowOff>133350</xdr:rowOff>
    </xdr:to>
    <xdr:sp macro="" textlink="">
      <xdr:nvSpPr>
        <xdr:cNvPr id="12" name="11 Rectángulo redondeado"/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10</xdr:col>
      <xdr:colOff>209175</xdr:colOff>
      <xdr:row>108</xdr:row>
      <xdr:rowOff>133350</xdr:rowOff>
    </xdr:to>
    <xdr:sp macro="" textlink="">
      <xdr:nvSpPr>
        <xdr:cNvPr id="13" name="12 Rectángulo redondeado"/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118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</a:t>
          </a:r>
        </a:p>
      </xdr:txBody>
    </xdr:sp>
    <xdr:clientData/>
  </xdr:oneCellAnchor>
  <xdr:oneCellAnchor>
    <xdr:from>
      <xdr:col>1</xdr:col>
      <xdr:colOff>0</xdr:colOff>
      <xdr:row>122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889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38200" y="3637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38200" y="39576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38200" y="4233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9525</xdr:rowOff>
    </xdr:from>
    <xdr:ext cx="11534400" cy="342900"/>
    <xdr:sp macro="" textlink="">
      <xdr:nvSpPr>
        <xdr:cNvPr id="24" name="23 Rectángulo redondeado"/>
        <xdr:cNvSpPr/>
      </xdr:nvSpPr>
      <xdr:spPr>
        <a:xfrm>
          <a:off x="838200" y="33547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Principado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Asturias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/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/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/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10</xdr:col>
      <xdr:colOff>209175</xdr:colOff>
      <xdr:row>65</xdr:row>
      <xdr:rowOff>133350</xdr:rowOff>
    </xdr:to>
    <xdr:sp macro="" textlink="">
      <xdr:nvSpPr>
        <xdr:cNvPr id="9" name="8 Rectángulo redondeado"/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10</xdr:col>
      <xdr:colOff>209175</xdr:colOff>
      <xdr:row>81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10</xdr:col>
      <xdr:colOff>209175</xdr:colOff>
      <xdr:row>85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10</xdr:col>
      <xdr:colOff>209175</xdr:colOff>
      <xdr:row>95</xdr:row>
      <xdr:rowOff>133350</xdr:rowOff>
    </xdr:to>
    <xdr:sp macro="" textlink="">
      <xdr:nvSpPr>
        <xdr:cNvPr id="12" name="11 Rectángulo redondeado"/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10</xdr:col>
      <xdr:colOff>209175</xdr:colOff>
      <xdr:row>107</xdr:row>
      <xdr:rowOff>133350</xdr:rowOff>
    </xdr:to>
    <xdr:sp macro="" textlink="">
      <xdr:nvSpPr>
        <xdr:cNvPr id="13" name="12 Rectángulo redondeado"/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117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889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38200" y="3637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38200" y="39576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38200" y="4233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9525</xdr:rowOff>
    </xdr:from>
    <xdr:ext cx="11534400" cy="342900"/>
    <xdr:sp macro="" textlink="">
      <xdr:nvSpPr>
        <xdr:cNvPr id="25" name="24 Rectángulo redondeado"/>
        <xdr:cNvSpPr/>
      </xdr:nvSpPr>
      <xdr:spPr>
        <a:xfrm>
          <a:off x="838200" y="33547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Illes Balears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0</xdr:col>
      <xdr:colOff>819148</xdr:colOff>
      <xdr:row>25</xdr:row>
      <xdr:rowOff>123825</xdr:rowOff>
    </xdr:from>
    <xdr:to>
      <xdr:col>10</xdr:col>
      <xdr:colOff>190123</xdr:colOff>
      <xdr:row>29</xdr:row>
      <xdr:rowOff>133350</xdr:rowOff>
    </xdr:to>
    <xdr:sp macro="" textlink="">
      <xdr:nvSpPr>
        <xdr:cNvPr id="6" name="5 Rectángulo redondeado"/>
        <xdr:cNvSpPr/>
      </xdr:nvSpPr>
      <xdr:spPr>
        <a:xfrm>
          <a:off x="819148" y="59817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28575</xdr:rowOff>
    </xdr:from>
    <xdr:to>
      <xdr:col>10</xdr:col>
      <xdr:colOff>228225</xdr:colOff>
      <xdr:row>39</xdr:row>
      <xdr:rowOff>161850</xdr:rowOff>
    </xdr:to>
    <xdr:sp macro="" textlink="">
      <xdr:nvSpPr>
        <xdr:cNvPr id="7" name="6 Rectángulo redondeado"/>
        <xdr:cNvSpPr/>
      </xdr:nvSpPr>
      <xdr:spPr>
        <a:xfrm>
          <a:off x="857250" y="87153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47624</xdr:colOff>
      <xdr:row>52</xdr:row>
      <xdr:rowOff>57150</xdr:rowOff>
    </xdr:from>
    <xdr:to>
      <xdr:col>10</xdr:col>
      <xdr:colOff>256799</xdr:colOff>
      <xdr:row>54</xdr:row>
      <xdr:rowOff>28575</xdr:rowOff>
    </xdr:to>
    <xdr:sp macro="" textlink="">
      <xdr:nvSpPr>
        <xdr:cNvPr id="8" name="7 Rectángulo redondeado"/>
        <xdr:cNvSpPr/>
      </xdr:nvSpPr>
      <xdr:spPr>
        <a:xfrm>
          <a:off x="885824" y="120777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28575</xdr:colOff>
      <xdr:row>64</xdr:row>
      <xdr:rowOff>47625</xdr:rowOff>
    </xdr:from>
    <xdr:to>
      <xdr:col>10</xdr:col>
      <xdr:colOff>237750</xdr:colOff>
      <xdr:row>66</xdr:row>
      <xdr:rowOff>19050</xdr:rowOff>
    </xdr:to>
    <xdr:sp macro="" textlink="">
      <xdr:nvSpPr>
        <xdr:cNvPr id="9" name="8 Rectángulo redondeado"/>
        <xdr:cNvSpPr/>
      </xdr:nvSpPr>
      <xdr:spPr>
        <a:xfrm>
          <a:off x="866775" y="14935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0</xdr:rowOff>
    </xdr:from>
    <xdr:to>
      <xdr:col>10</xdr:col>
      <xdr:colOff>228225</xdr:colOff>
      <xdr:row>95</xdr:row>
      <xdr:rowOff>133350</xdr:rowOff>
    </xdr:to>
    <xdr:sp macro="" textlink="">
      <xdr:nvSpPr>
        <xdr:cNvPr id="12" name="11 Rectángulo redondeado"/>
        <xdr:cNvSpPr/>
      </xdr:nvSpPr>
      <xdr:spPr>
        <a:xfrm>
          <a:off x="857250" y="22031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106</xdr:row>
      <xdr:rowOff>57150</xdr:rowOff>
    </xdr:from>
    <xdr:to>
      <xdr:col>10</xdr:col>
      <xdr:colOff>228225</xdr:colOff>
      <xdr:row>108</xdr:row>
      <xdr:rowOff>28575</xdr:rowOff>
    </xdr:to>
    <xdr:sp macro="" textlink="">
      <xdr:nvSpPr>
        <xdr:cNvPr id="13" name="12 Rectángulo redondeado"/>
        <xdr:cNvSpPr/>
      </xdr:nvSpPr>
      <xdr:spPr>
        <a:xfrm>
          <a:off x="857250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136</xdr:row>
      <xdr:rowOff>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76300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66675</xdr:colOff>
      <xdr:row>161</xdr:row>
      <xdr:rowOff>95250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904875" y="36718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809625</xdr:colOff>
      <xdr:row>172</xdr:row>
      <xdr:rowOff>28575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09625" y="39452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oneCellAnchor>
  <xdr:oneCellAnchor>
    <xdr:from>
      <xdr:col>1</xdr:col>
      <xdr:colOff>9525</xdr:colOff>
      <xdr:row>185</xdr:row>
      <xdr:rowOff>133350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47725" y="42271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38100</xdr:colOff>
      <xdr:row>201</xdr:row>
      <xdr:rowOff>28575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76300" y="45272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1</xdr:col>
      <xdr:colOff>28575</xdr:colOff>
      <xdr:row>215</xdr:row>
      <xdr:rowOff>66675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66775" y="48548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57150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38200" y="3468052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Canarias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38098</xdr:colOff>
      <xdr:row>26</xdr:row>
      <xdr:rowOff>0</xdr:rowOff>
    </xdr:from>
    <xdr:to>
      <xdr:col>10</xdr:col>
      <xdr:colOff>247273</xdr:colOff>
      <xdr:row>30</xdr:row>
      <xdr:rowOff>9525</xdr:rowOff>
    </xdr:to>
    <xdr:sp macro="" textlink="">
      <xdr:nvSpPr>
        <xdr:cNvPr id="6" name="5 Rectángulo redondeado"/>
        <xdr:cNvSpPr/>
      </xdr:nvSpPr>
      <xdr:spPr>
        <a:xfrm>
          <a:off x="876298" y="60198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800100</xdr:colOff>
      <xdr:row>38</xdr:row>
      <xdr:rowOff>104775</xdr:rowOff>
    </xdr:from>
    <xdr:to>
      <xdr:col>10</xdr:col>
      <xdr:colOff>171075</xdr:colOff>
      <xdr:row>40</xdr:row>
      <xdr:rowOff>76125</xdr:rowOff>
    </xdr:to>
    <xdr:sp macro="" textlink="">
      <xdr:nvSpPr>
        <xdr:cNvPr id="7" name="6 Rectángulo redondeado"/>
        <xdr:cNvSpPr/>
      </xdr:nvSpPr>
      <xdr:spPr>
        <a:xfrm>
          <a:off x="800100" y="87915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38099</xdr:colOff>
      <xdr:row>52</xdr:row>
      <xdr:rowOff>19050</xdr:rowOff>
    </xdr:from>
    <xdr:to>
      <xdr:col>10</xdr:col>
      <xdr:colOff>247274</xdr:colOff>
      <xdr:row>53</xdr:row>
      <xdr:rowOff>152400</xdr:rowOff>
    </xdr:to>
    <xdr:sp macro="" textlink="">
      <xdr:nvSpPr>
        <xdr:cNvPr id="8" name="7 Rectángulo redondeado"/>
        <xdr:cNvSpPr/>
      </xdr:nvSpPr>
      <xdr:spPr>
        <a:xfrm>
          <a:off x="876299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63</xdr:row>
      <xdr:rowOff>171450</xdr:rowOff>
    </xdr:from>
    <xdr:to>
      <xdr:col>10</xdr:col>
      <xdr:colOff>199650</xdr:colOff>
      <xdr:row>65</xdr:row>
      <xdr:rowOff>114300</xdr:rowOff>
    </xdr:to>
    <xdr:sp macro="" textlink="">
      <xdr:nvSpPr>
        <xdr:cNvPr id="9" name="8 Rectángulo redondeado"/>
        <xdr:cNvSpPr/>
      </xdr:nvSpPr>
      <xdr:spPr>
        <a:xfrm>
          <a:off x="828675" y="14868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Ingresados directamente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93</xdr:row>
      <xdr:rowOff>152400</xdr:rowOff>
    </xdr:from>
    <xdr:to>
      <xdr:col>10</xdr:col>
      <xdr:colOff>209175</xdr:colOff>
      <xdr:row>95</xdr:row>
      <xdr:rowOff>123825</xdr:rowOff>
    </xdr:to>
    <xdr:sp macro="" textlink="">
      <xdr:nvSpPr>
        <xdr:cNvPr id="12" name="11 Rectángulo redondeado"/>
        <xdr:cNvSpPr/>
      </xdr:nvSpPr>
      <xdr:spPr>
        <a:xfrm>
          <a:off x="838200" y="22021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106</xdr:row>
      <xdr:rowOff>0</xdr:rowOff>
    </xdr:from>
    <xdr:to>
      <xdr:col>10</xdr:col>
      <xdr:colOff>190125</xdr:colOff>
      <xdr:row>107</xdr:row>
      <xdr:rowOff>133350</xdr:rowOff>
    </xdr:to>
    <xdr:sp macro="" textlink="">
      <xdr:nvSpPr>
        <xdr:cNvPr id="13" name="12 Rectángulo redondeado"/>
        <xdr:cNvSpPr/>
      </xdr:nvSpPr>
      <xdr:spPr>
        <a:xfrm>
          <a:off x="819150" y="248697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28575</xdr:colOff>
      <xdr:row>136</xdr:row>
      <xdr:rowOff>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66775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161</xdr:row>
      <xdr:rowOff>19050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19150" y="36642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38100</xdr:colOff>
      <xdr:row>172</xdr:row>
      <xdr:rowOff>28575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76300" y="39452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9525</xdr:colOff>
      <xdr:row>186</xdr:row>
      <xdr:rowOff>19050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47725" y="423195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819150</xdr:colOff>
      <xdr:row>200</xdr:row>
      <xdr:rowOff>133350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19150" y="4519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38100</xdr:colOff>
      <xdr:row>214</xdr:row>
      <xdr:rowOff>161925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76300" y="48463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151</xdr:row>
      <xdr:rowOff>38100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28675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Cantabria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38098</xdr:colOff>
      <xdr:row>26</xdr:row>
      <xdr:rowOff>85725</xdr:rowOff>
    </xdr:from>
    <xdr:to>
      <xdr:col>10</xdr:col>
      <xdr:colOff>247273</xdr:colOff>
      <xdr:row>30</xdr:row>
      <xdr:rowOff>95250</xdr:rowOff>
    </xdr:to>
    <xdr:sp macro="" textlink="">
      <xdr:nvSpPr>
        <xdr:cNvPr id="6" name="5 Rectángulo redondeado"/>
        <xdr:cNvSpPr/>
      </xdr:nvSpPr>
      <xdr:spPr>
        <a:xfrm>
          <a:off x="876298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38</xdr:row>
      <xdr:rowOff>38100</xdr:rowOff>
    </xdr:from>
    <xdr:to>
      <xdr:col>10</xdr:col>
      <xdr:colOff>237750</xdr:colOff>
      <xdr:row>40</xdr:row>
      <xdr:rowOff>9450</xdr:rowOff>
    </xdr:to>
    <xdr:sp macro="" textlink="">
      <xdr:nvSpPr>
        <xdr:cNvPr id="7" name="6 Rectángulo redondeado"/>
        <xdr:cNvSpPr/>
      </xdr:nvSpPr>
      <xdr:spPr>
        <a:xfrm>
          <a:off x="866775" y="872490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819149</xdr:colOff>
      <xdr:row>52</xdr:row>
      <xdr:rowOff>76200</xdr:rowOff>
    </xdr:from>
    <xdr:to>
      <xdr:col>10</xdr:col>
      <xdr:colOff>190124</xdr:colOff>
      <xdr:row>54</xdr:row>
      <xdr:rowOff>47625</xdr:rowOff>
    </xdr:to>
    <xdr:sp macro="" textlink="">
      <xdr:nvSpPr>
        <xdr:cNvPr id="8" name="7 Rectángulo redondeado"/>
        <xdr:cNvSpPr/>
      </xdr:nvSpPr>
      <xdr:spPr>
        <a:xfrm>
          <a:off x="819149" y="12096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9525</xdr:rowOff>
    </xdr:from>
    <xdr:to>
      <xdr:col>10</xdr:col>
      <xdr:colOff>209175</xdr:colOff>
      <xdr:row>65</xdr:row>
      <xdr:rowOff>142875</xdr:rowOff>
    </xdr:to>
    <xdr:sp macro="" textlink="">
      <xdr:nvSpPr>
        <xdr:cNvPr id="9" name="8 Rectángulo redondeado"/>
        <xdr:cNvSpPr/>
      </xdr:nvSpPr>
      <xdr:spPr>
        <a:xfrm>
          <a:off x="838200" y="148971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76200</xdr:rowOff>
    </xdr:from>
    <xdr:to>
      <xdr:col>10</xdr:col>
      <xdr:colOff>228225</xdr:colOff>
      <xdr:row>96</xdr:row>
      <xdr:rowOff>47625</xdr:rowOff>
    </xdr:to>
    <xdr:sp macro="" textlink="">
      <xdr:nvSpPr>
        <xdr:cNvPr id="12" name="11 Rectángulo redondeado"/>
        <xdr:cNvSpPr/>
      </xdr:nvSpPr>
      <xdr:spPr>
        <a:xfrm>
          <a:off x="857250" y="2210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106</xdr:row>
      <xdr:rowOff>47625</xdr:rowOff>
    </xdr:from>
    <xdr:to>
      <xdr:col>10</xdr:col>
      <xdr:colOff>228225</xdr:colOff>
      <xdr:row>108</xdr:row>
      <xdr:rowOff>19050</xdr:rowOff>
    </xdr:to>
    <xdr:sp macro="" textlink="">
      <xdr:nvSpPr>
        <xdr:cNvPr id="13" name="12 Rectángulo redondeado"/>
        <xdr:cNvSpPr/>
      </xdr:nvSpPr>
      <xdr:spPr>
        <a:xfrm>
          <a:off x="857250" y="249174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47625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47725" y="30851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76200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38200" y="36699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809625</xdr:colOff>
      <xdr:row>171</xdr:row>
      <xdr:rowOff>228600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09625" y="39404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19050</xdr:colOff>
      <xdr:row>186</xdr:row>
      <xdr:rowOff>95250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57250" y="423957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57250" y="45243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38200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151</xdr:row>
      <xdr:rowOff>47625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47725" y="346710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Castilla y León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19048</xdr:colOff>
      <xdr:row>26</xdr:row>
      <xdr:rowOff>85725</xdr:rowOff>
    </xdr:from>
    <xdr:to>
      <xdr:col>10</xdr:col>
      <xdr:colOff>228223</xdr:colOff>
      <xdr:row>30</xdr:row>
      <xdr:rowOff>95250</xdr:rowOff>
    </xdr:to>
    <xdr:sp macro="" textlink="">
      <xdr:nvSpPr>
        <xdr:cNvPr id="6" name="5 Rectángulo redondeado"/>
        <xdr:cNvSpPr/>
      </xdr:nvSpPr>
      <xdr:spPr>
        <a:xfrm>
          <a:off x="857248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10</xdr:col>
      <xdr:colOff>209175</xdr:colOff>
      <xdr:row>39</xdr:row>
      <xdr:rowOff>133275</xdr:rowOff>
    </xdr:to>
    <xdr:sp macro="" textlink="">
      <xdr:nvSpPr>
        <xdr:cNvPr id="7" name="6 Rectángulo redondeado"/>
        <xdr:cNvSpPr/>
      </xdr:nvSpPr>
      <xdr:spPr>
        <a:xfrm>
          <a:off x="838200" y="868680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9524</xdr:colOff>
      <xdr:row>52</xdr:row>
      <xdr:rowOff>38100</xdr:rowOff>
    </xdr:from>
    <xdr:to>
      <xdr:col>10</xdr:col>
      <xdr:colOff>218699</xdr:colOff>
      <xdr:row>54</xdr:row>
      <xdr:rowOff>9525</xdr:rowOff>
    </xdr:to>
    <xdr:sp macro="" textlink="">
      <xdr:nvSpPr>
        <xdr:cNvPr id="8" name="7 Rectángulo redondeado"/>
        <xdr:cNvSpPr/>
      </xdr:nvSpPr>
      <xdr:spPr>
        <a:xfrm>
          <a:off x="847724" y="12058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64</xdr:row>
      <xdr:rowOff>28575</xdr:rowOff>
    </xdr:from>
    <xdr:to>
      <xdr:col>10</xdr:col>
      <xdr:colOff>199650</xdr:colOff>
      <xdr:row>66</xdr:row>
      <xdr:rowOff>0</xdr:rowOff>
    </xdr:to>
    <xdr:sp macro="" textlink="">
      <xdr:nvSpPr>
        <xdr:cNvPr id="9" name="8 Rectángulo redondeado"/>
        <xdr:cNvSpPr/>
      </xdr:nvSpPr>
      <xdr:spPr>
        <a:xfrm>
          <a:off x="828675" y="14916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819150</xdr:colOff>
      <xdr:row>94</xdr:row>
      <xdr:rowOff>47625</xdr:rowOff>
    </xdr:from>
    <xdr:to>
      <xdr:col>10</xdr:col>
      <xdr:colOff>190125</xdr:colOff>
      <xdr:row>96</xdr:row>
      <xdr:rowOff>19050</xdr:rowOff>
    </xdr:to>
    <xdr:sp macro="" textlink="">
      <xdr:nvSpPr>
        <xdr:cNvPr id="12" name="11 Rectángulo redondeado"/>
        <xdr:cNvSpPr/>
      </xdr:nvSpPr>
      <xdr:spPr>
        <a:xfrm>
          <a:off x="819150" y="22078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9525</xdr:colOff>
      <xdr:row>106</xdr:row>
      <xdr:rowOff>19050</xdr:rowOff>
    </xdr:from>
    <xdr:to>
      <xdr:col>10</xdr:col>
      <xdr:colOff>218700</xdr:colOff>
      <xdr:row>107</xdr:row>
      <xdr:rowOff>152400</xdr:rowOff>
    </xdr:to>
    <xdr:sp macro="" textlink="">
      <xdr:nvSpPr>
        <xdr:cNvPr id="13" name="12 Rectángulo redondeado"/>
        <xdr:cNvSpPr/>
      </xdr:nvSpPr>
      <xdr:spPr>
        <a:xfrm>
          <a:off x="847725" y="24888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9525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1915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47625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47725" y="36671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28575</xdr:colOff>
      <xdr:row>171</xdr:row>
      <xdr:rowOff>238125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66775" y="39414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38100</xdr:colOff>
      <xdr:row>186</xdr:row>
      <xdr:rowOff>38100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76300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28575</xdr:rowOff>
    </xdr:from>
    <xdr:to>
      <xdr:col>10</xdr:col>
      <xdr:colOff>209175</xdr:colOff>
      <xdr:row>191</xdr:row>
      <xdr:rowOff>0</xdr:rowOff>
    </xdr:to>
    <xdr:sp macro="" textlink="">
      <xdr:nvSpPr>
        <xdr:cNvPr id="20" name="19 Rectángulo redondeado"/>
        <xdr:cNvSpPr/>
      </xdr:nvSpPr>
      <xdr:spPr>
        <a:xfrm>
          <a:off x="838200" y="42814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19050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57250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28575</xdr:colOff>
      <xdr:row>215</xdr:row>
      <xdr:rowOff>19050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66775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150</xdr:row>
      <xdr:rowOff>152400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28675" y="345948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Castilla La Mancha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66675</xdr:rowOff>
    </xdr:from>
    <xdr:to>
      <xdr:col>10</xdr:col>
      <xdr:colOff>218698</xdr:colOff>
      <xdr:row>30</xdr:row>
      <xdr:rowOff>76200</xdr:rowOff>
    </xdr:to>
    <xdr:sp macro="" textlink="">
      <xdr:nvSpPr>
        <xdr:cNvPr id="6" name="5 Rectángulo redondeado"/>
        <xdr:cNvSpPr/>
      </xdr:nvSpPr>
      <xdr:spPr>
        <a:xfrm>
          <a:off x="847723" y="60864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19050</xdr:rowOff>
    </xdr:from>
    <xdr:to>
      <xdr:col>10</xdr:col>
      <xdr:colOff>228225</xdr:colOff>
      <xdr:row>39</xdr:row>
      <xdr:rowOff>152325</xdr:rowOff>
    </xdr:to>
    <xdr:sp macro="" textlink="">
      <xdr:nvSpPr>
        <xdr:cNvPr id="7" name="6 Rectángulo redondeado"/>
        <xdr:cNvSpPr/>
      </xdr:nvSpPr>
      <xdr:spPr>
        <a:xfrm>
          <a:off x="857250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/>
        <xdr:cNvSpPr/>
      </xdr:nvSpPr>
      <xdr:spPr>
        <a:xfrm>
          <a:off x="838199" y="12020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800100</xdr:colOff>
      <xdr:row>63</xdr:row>
      <xdr:rowOff>171450</xdr:rowOff>
    </xdr:from>
    <xdr:to>
      <xdr:col>10</xdr:col>
      <xdr:colOff>171075</xdr:colOff>
      <xdr:row>65</xdr:row>
      <xdr:rowOff>114300</xdr:rowOff>
    </xdr:to>
    <xdr:sp macro="" textlink="">
      <xdr:nvSpPr>
        <xdr:cNvPr id="9" name="8 Rectángulo redondeado"/>
        <xdr:cNvSpPr/>
      </xdr:nvSpPr>
      <xdr:spPr>
        <a:xfrm>
          <a:off x="800100" y="14868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828675</xdr:colOff>
      <xdr:row>94</xdr:row>
      <xdr:rowOff>9525</xdr:rowOff>
    </xdr:from>
    <xdr:to>
      <xdr:col>10</xdr:col>
      <xdr:colOff>199650</xdr:colOff>
      <xdr:row>95</xdr:row>
      <xdr:rowOff>142875</xdr:rowOff>
    </xdr:to>
    <xdr:sp macro="" textlink="">
      <xdr:nvSpPr>
        <xdr:cNvPr id="12" name="11 Rectángulo redondeado"/>
        <xdr:cNvSpPr/>
      </xdr:nvSpPr>
      <xdr:spPr>
        <a:xfrm>
          <a:off x="828675" y="22040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57150</xdr:rowOff>
    </xdr:from>
    <xdr:to>
      <xdr:col>10</xdr:col>
      <xdr:colOff>199650</xdr:colOff>
      <xdr:row>108</xdr:row>
      <xdr:rowOff>28575</xdr:rowOff>
    </xdr:to>
    <xdr:sp macro="" textlink="">
      <xdr:nvSpPr>
        <xdr:cNvPr id="13" name="12 Rectángulo redondeado"/>
        <xdr:cNvSpPr/>
      </xdr:nvSpPr>
      <xdr:spPr>
        <a:xfrm>
          <a:off x="828675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28575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19150" y="30832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66675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57250" y="36690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38100</xdr:colOff>
      <xdr:row>171</xdr:row>
      <xdr:rowOff>238125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76300" y="39414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19050</xdr:colOff>
      <xdr:row>186</xdr:row>
      <xdr:rowOff>66675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57250" y="4236720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28575</xdr:colOff>
      <xdr:row>201</xdr:row>
      <xdr:rowOff>19050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66775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38100</xdr:colOff>
      <xdr:row>215</xdr:row>
      <xdr:rowOff>19050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76300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151</xdr:row>
      <xdr:rowOff>66675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28675" y="34690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8"/>
  <sheetViews>
    <sheetView tabSelected="1" workbookViewId="0"/>
  </sheetViews>
  <sheetFormatPr baseColWidth="10" defaultRowHeight="15" x14ac:dyDescent="0.25"/>
  <cols>
    <col min="1" max="21" width="11" style="1"/>
    <col min="22" max="22" width="7.5" style="1" customWidth="1"/>
    <col min="23" max="16384" width="11" style="1"/>
  </cols>
  <sheetData>
    <row r="2" spans="2:19" ht="15.75" x14ac:dyDescent="0.25">
      <c r="C2" s="2"/>
    </row>
    <row r="3" spans="2:19" ht="15.75" x14ac:dyDescent="0.25">
      <c r="C3" s="2"/>
    </row>
    <row r="4" spans="2:19" ht="15.75" x14ac:dyDescent="0.25">
      <c r="C4" s="2"/>
    </row>
    <row r="5" spans="2:19" ht="15.75" x14ac:dyDescent="0.25">
      <c r="C5" s="2"/>
    </row>
    <row r="6" spans="2:19" ht="15.75" x14ac:dyDescent="0.25">
      <c r="C6" s="2"/>
    </row>
    <row r="7" spans="2:19" ht="15.75" x14ac:dyDescent="0.25">
      <c r="C7" s="2"/>
    </row>
    <row r="8" spans="2:19" ht="15.75" x14ac:dyDescent="0.25">
      <c r="C8" s="2"/>
    </row>
    <row r="9" spans="2:19" ht="18.75" customHeight="1" x14ac:dyDescent="0.25">
      <c r="B9" s="27" t="s">
        <v>102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3" spans="2:19" ht="15.75" thickBot="1" x14ac:dyDescent="0.3"/>
    <row r="14" spans="2:19" s="3" customFormat="1" ht="30" customHeight="1" thickTop="1" thickBot="1" x14ac:dyDescent="0.25">
      <c r="C14" s="24" t="s">
        <v>0</v>
      </c>
      <c r="D14" s="25"/>
      <c r="E14" s="25"/>
      <c r="F14" s="25"/>
      <c r="G14" s="25"/>
      <c r="H14" s="26"/>
      <c r="L14" s="24" t="s">
        <v>1</v>
      </c>
      <c r="M14" s="25"/>
      <c r="N14" s="25"/>
      <c r="O14" s="25"/>
      <c r="P14" s="25"/>
      <c r="Q14" s="26"/>
    </row>
    <row r="15" spans="2:19" s="3" customFormat="1" ht="15" customHeight="1" thickTop="1" thickBot="1" x14ac:dyDescent="0.3">
      <c r="C15" s="1"/>
      <c r="D15" s="1"/>
      <c r="E15" s="1"/>
      <c r="L15" s="1"/>
      <c r="M15" s="1"/>
    </row>
    <row r="16" spans="2:19" s="3" customFormat="1" ht="30" customHeight="1" thickTop="1" thickBot="1" x14ac:dyDescent="0.25">
      <c r="C16" s="24" t="s">
        <v>2</v>
      </c>
      <c r="D16" s="25"/>
      <c r="E16" s="25"/>
      <c r="F16" s="25"/>
      <c r="G16" s="25"/>
      <c r="H16" s="26"/>
      <c r="L16" s="24" t="s">
        <v>3</v>
      </c>
      <c r="M16" s="25"/>
      <c r="N16" s="25"/>
      <c r="O16" s="25"/>
      <c r="P16" s="25"/>
      <c r="Q16" s="26"/>
    </row>
    <row r="17" spans="3:20" s="3" customFormat="1" ht="15" customHeight="1" thickTop="1" thickBot="1" x14ac:dyDescent="0.3">
      <c r="D17" s="1"/>
      <c r="E17" s="1"/>
      <c r="M17" s="1"/>
    </row>
    <row r="18" spans="3:20" s="3" customFormat="1" ht="30" customHeight="1" thickTop="1" thickBot="1" x14ac:dyDescent="0.25">
      <c r="C18" s="24" t="s">
        <v>4</v>
      </c>
      <c r="D18" s="25"/>
      <c r="E18" s="25"/>
      <c r="F18" s="25"/>
      <c r="G18" s="25"/>
      <c r="H18" s="26"/>
      <c r="L18" s="24" t="s">
        <v>5</v>
      </c>
      <c r="M18" s="25"/>
      <c r="N18" s="25"/>
      <c r="O18" s="25"/>
      <c r="P18" s="25"/>
      <c r="Q18" s="26"/>
    </row>
    <row r="19" spans="3:20" s="3" customFormat="1" ht="15" customHeight="1" thickTop="1" thickBot="1" x14ac:dyDescent="0.3">
      <c r="D19" s="1"/>
      <c r="E19" s="1"/>
      <c r="M19" s="1"/>
    </row>
    <row r="20" spans="3:20" s="3" customFormat="1" ht="30" customHeight="1" thickTop="1" thickBot="1" x14ac:dyDescent="0.25">
      <c r="C20" s="24" t="s">
        <v>6</v>
      </c>
      <c r="D20" s="25"/>
      <c r="E20" s="25"/>
      <c r="F20" s="25"/>
      <c r="G20" s="25"/>
      <c r="H20" s="26"/>
      <c r="L20" s="24" t="s">
        <v>7</v>
      </c>
      <c r="M20" s="25"/>
      <c r="N20" s="25"/>
      <c r="O20" s="25"/>
      <c r="P20" s="25"/>
      <c r="Q20" s="26"/>
    </row>
    <row r="21" spans="3:20" s="3" customFormat="1" ht="15" customHeight="1" thickTop="1" thickBot="1" x14ac:dyDescent="0.3">
      <c r="C21" s="1"/>
      <c r="D21" s="1"/>
      <c r="E21" s="1"/>
      <c r="M21" s="1"/>
      <c r="T21" s="1"/>
    </row>
    <row r="22" spans="3:20" s="3" customFormat="1" ht="30" customHeight="1" thickTop="1" thickBot="1" x14ac:dyDescent="0.25">
      <c r="C22" s="24" t="s">
        <v>8</v>
      </c>
      <c r="D22" s="25"/>
      <c r="E22" s="25"/>
      <c r="F22" s="25"/>
      <c r="G22" s="25"/>
      <c r="H22" s="26"/>
      <c r="L22" s="24" t="s">
        <v>9</v>
      </c>
      <c r="M22" s="25"/>
      <c r="N22" s="25"/>
      <c r="O22" s="25"/>
      <c r="P22" s="25"/>
      <c r="Q22" s="26"/>
    </row>
    <row r="23" spans="3:20" s="3" customFormat="1" ht="15" customHeight="1" thickTop="1" thickBot="1" x14ac:dyDescent="0.3">
      <c r="C23" s="1"/>
      <c r="D23" s="1"/>
      <c r="E23" s="1"/>
    </row>
    <row r="24" spans="3:20" s="3" customFormat="1" ht="30" customHeight="1" thickTop="1" thickBot="1" x14ac:dyDescent="0.25">
      <c r="C24" s="24" t="s">
        <v>10</v>
      </c>
      <c r="D24" s="25"/>
      <c r="E24" s="25"/>
      <c r="F24" s="25"/>
      <c r="G24" s="25"/>
      <c r="H24" s="26"/>
      <c r="L24" s="24" t="s">
        <v>11</v>
      </c>
      <c r="M24" s="25"/>
      <c r="N24" s="25"/>
      <c r="O24" s="25"/>
      <c r="P24" s="25"/>
      <c r="Q24" s="26"/>
    </row>
    <row r="25" spans="3:20" s="3" customFormat="1" ht="15" customHeight="1" thickTop="1" thickBot="1" x14ac:dyDescent="0.3">
      <c r="C25" s="1"/>
      <c r="D25" s="1"/>
      <c r="E25" s="1"/>
    </row>
    <row r="26" spans="3:20" s="3" customFormat="1" ht="30" customHeight="1" thickTop="1" thickBot="1" x14ac:dyDescent="0.25">
      <c r="C26" s="24" t="s">
        <v>12</v>
      </c>
      <c r="D26" s="25"/>
      <c r="E26" s="25"/>
      <c r="F26" s="25"/>
      <c r="G26" s="25"/>
      <c r="H26" s="26"/>
      <c r="L26" s="24" t="s">
        <v>13</v>
      </c>
      <c r="M26" s="25"/>
      <c r="N26" s="25"/>
      <c r="O26" s="25"/>
      <c r="P26" s="25"/>
      <c r="Q26" s="26"/>
    </row>
    <row r="27" spans="3:20" s="3" customFormat="1" ht="15" customHeight="1" thickTop="1" thickBot="1" x14ac:dyDescent="0.3">
      <c r="C27" s="1"/>
      <c r="D27" s="1"/>
      <c r="E27" s="1"/>
    </row>
    <row r="28" spans="3:20" s="3" customFormat="1" ht="30" customHeight="1" thickTop="1" thickBot="1" x14ac:dyDescent="0.25">
      <c r="C28" s="24" t="s">
        <v>14</v>
      </c>
      <c r="D28" s="25"/>
      <c r="E28" s="25"/>
      <c r="F28" s="25"/>
      <c r="G28" s="25"/>
      <c r="H28" s="26"/>
      <c r="L28" s="24" t="s">
        <v>15</v>
      </c>
      <c r="M28" s="25"/>
      <c r="N28" s="25"/>
      <c r="O28" s="25"/>
      <c r="P28" s="25"/>
      <c r="Q28" s="26"/>
    </row>
    <row r="29" spans="3:20" s="3" customFormat="1" ht="15" customHeight="1" thickTop="1" thickBot="1" x14ac:dyDescent="0.3">
      <c r="C29" s="1"/>
      <c r="D29" s="1"/>
      <c r="E29" s="1"/>
    </row>
    <row r="30" spans="3:20" s="3" customFormat="1" ht="30" customHeight="1" thickTop="1" thickBot="1" x14ac:dyDescent="0.25">
      <c r="C30" s="24" t="s">
        <v>16</v>
      </c>
      <c r="D30" s="25"/>
      <c r="E30" s="25"/>
      <c r="F30" s="25"/>
      <c r="G30" s="25"/>
      <c r="H30" s="26"/>
    </row>
    <row r="31" spans="3:20" s="3" customFormat="1" ht="15" customHeight="1" thickTop="1" x14ac:dyDescent="0.25">
      <c r="C31" s="1"/>
      <c r="D31" s="1"/>
      <c r="E31" s="1"/>
    </row>
    <row r="32" spans="3:20" s="3" customFormat="1" x14ac:dyDescent="0.25">
      <c r="D32" s="1"/>
      <c r="E32" s="1"/>
    </row>
    <row r="33" spans="5:5" s="3" customFormat="1" x14ac:dyDescent="0.25">
      <c r="E33" s="1"/>
    </row>
    <row r="34" spans="5:5" s="3" customFormat="1" x14ac:dyDescent="0.25">
      <c r="E34" s="1"/>
    </row>
    <row r="35" spans="5:5" s="3" customFormat="1" x14ac:dyDescent="0.25">
      <c r="E35" s="1"/>
    </row>
    <row r="36" spans="5:5" s="3" customFormat="1" x14ac:dyDescent="0.25">
      <c r="E36" s="1"/>
    </row>
    <row r="37" spans="5:5" s="3" customFormat="1" x14ac:dyDescent="0.25">
      <c r="E37" s="1"/>
    </row>
    <row r="38" spans="5:5" s="3" customFormat="1" x14ac:dyDescent="0.25">
      <c r="E38" s="1"/>
    </row>
  </sheetData>
  <mergeCells count="18">
    <mergeCell ref="C26:H26"/>
    <mergeCell ref="L26:Q26"/>
    <mergeCell ref="C28:H28"/>
    <mergeCell ref="L28:Q28"/>
    <mergeCell ref="C30:H30"/>
    <mergeCell ref="C20:H20"/>
    <mergeCell ref="L20:Q20"/>
    <mergeCell ref="C22:H22"/>
    <mergeCell ref="L22:Q22"/>
    <mergeCell ref="C24:H24"/>
    <mergeCell ref="L24:Q24"/>
    <mergeCell ref="C18:H18"/>
    <mergeCell ref="L18:Q18"/>
    <mergeCell ref="B9:S9"/>
    <mergeCell ref="C14:H14"/>
    <mergeCell ref="L14:Q14"/>
    <mergeCell ref="C16:H16"/>
    <mergeCell ref="L16:Q16"/>
  </mergeCells>
  <hyperlinks>
    <hyperlink ref="C14:H14" location="Andalucía!A1" display="Andalucía"/>
    <hyperlink ref="C16:H16" location="Aragón!A1" display="Aragón"/>
    <hyperlink ref="C18:H18" location="Asturias!A1" display="Principado de Asturias"/>
    <hyperlink ref="C20:H20" location="'Illes Balears'!A1" display="Balears, Illes"/>
    <hyperlink ref="C22:H22" location="Canarias!A1" display="Canarias"/>
    <hyperlink ref="C24:H24" location="Cantabria!A1" display="Cantabria"/>
    <hyperlink ref="C26:H26" location="'Castilla y León'!A1" display="Castilla y León"/>
    <hyperlink ref="C28:H28" location="'Castilla La Mancha'!A1" display="Castilla - La Mancha"/>
    <hyperlink ref="C30:H30" location="Cataluña!A1" display="Cataluña"/>
    <hyperlink ref="L14:Q14" location="'Com. Valenciana'!A1" display="Com. Valenciana"/>
    <hyperlink ref="L16:Q16" location="Extremadura!A1" display="Extremadura"/>
    <hyperlink ref="L18:Q18" location="Galicia!A1" display="Galicia"/>
    <hyperlink ref="L20:Q20" location="'Com. Madrid'!A1" display="Madrid, Comunidad de"/>
    <hyperlink ref="L22:Q22" location="'Región de Murcia'!A1" display="Murcia, Región de"/>
    <hyperlink ref="L24:Q24" location="Navarra!A1" display="Navarra, Comunidad Foral de"/>
    <hyperlink ref="L26:Q26" location="'Pais Vasco'!A1" display="País Vasco"/>
    <hyperlink ref="L28:Q28" location="'La Rioja'!A1" display="Rioja, La"/>
  </hyperlinks>
  <pageMargins left="0.7" right="0.7" top="0.75" bottom="0.75" header="0.3" footer="0.3"/>
  <pageSetup paperSize="9" orientation="landscape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5562</v>
      </c>
      <c r="D14" s="5">
        <v>4879</v>
      </c>
      <c r="E14" s="6">
        <f>IF(C14&gt;0,(D14-C14)/C14)</f>
        <v>-0.12279755483638979</v>
      </c>
    </row>
    <row r="15" spans="1:5" ht="20.100000000000001" customHeight="1" thickBot="1" x14ac:dyDescent="0.25">
      <c r="B15" s="4" t="s">
        <v>17</v>
      </c>
      <c r="C15" s="5">
        <v>5422</v>
      </c>
      <c r="D15" s="5">
        <v>4807</v>
      </c>
      <c r="E15" s="6">
        <f t="shared" ref="E15:E25" si="0">IF(C15&gt;0,(D15-C15)/C15)</f>
        <v>-0.11342677978605681</v>
      </c>
    </row>
    <row r="16" spans="1:5" ht="20.100000000000001" customHeight="1" thickBot="1" x14ac:dyDescent="0.25">
      <c r="B16" s="4" t="s">
        <v>18</v>
      </c>
      <c r="C16" s="5">
        <v>3267</v>
      </c>
      <c r="D16" s="5">
        <v>2881</v>
      </c>
      <c r="E16" s="6">
        <f t="shared" si="0"/>
        <v>-0.11815120906029997</v>
      </c>
    </row>
    <row r="17" spans="2:5" ht="20.100000000000001" customHeight="1" thickBot="1" x14ac:dyDescent="0.25">
      <c r="B17" s="4" t="s">
        <v>19</v>
      </c>
      <c r="C17" s="5">
        <v>2155</v>
      </c>
      <c r="D17" s="5">
        <v>1926</v>
      </c>
      <c r="E17" s="6">
        <f t="shared" si="0"/>
        <v>-0.10626450116009281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7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2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0.39745481372187386</v>
      </c>
      <c r="D20" s="6">
        <f>D17/D15</f>
        <v>0.4006656958602039</v>
      </c>
      <c r="E20" s="6">
        <f t="shared" si="0"/>
        <v>8.0786092594085732E-3</v>
      </c>
    </row>
    <row r="21" spans="2:5" ht="30" customHeight="1" thickBot="1" x14ac:dyDescent="0.25">
      <c r="B21" s="4" t="s">
        <v>23</v>
      </c>
      <c r="C21" s="5">
        <v>678</v>
      </c>
      <c r="D21" s="5">
        <v>624</v>
      </c>
      <c r="E21" s="6">
        <f t="shared" si="0"/>
        <v>-7.9646017699115043E-2</v>
      </c>
    </row>
    <row r="22" spans="2:5" ht="20.100000000000001" customHeight="1" thickBot="1" x14ac:dyDescent="0.25">
      <c r="B22" s="4" t="s">
        <v>24</v>
      </c>
      <c r="C22" s="5">
        <v>390</v>
      </c>
      <c r="D22" s="5">
        <v>337</v>
      </c>
      <c r="E22" s="6">
        <f t="shared" si="0"/>
        <v>-0.13589743589743589</v>
      </c>
    </row>
    <row r="23" spans="2:5" ht="20.100000000000001" customHeight="1" thickBot="1" x14ac:dyDescent="0.25">
      <c r="B23" s="4" t="s">
        <v>25</v>
      </c>
      <c r="C23" s="5">
        <v>288</v>
      </c>
      <c r="D23" s="5">
        <v>287</v>
      </c>
      <c r="E23" s="6">
        <f t="shared" si="0"/>
        <v>-3.472222222222222E-3</v>
      </c>
    </row>
    <row r="24" spans="2:5" ht="20.100000000000001" customHeight="1" thickBot="1" x14ac:dyDescent="0.25">
      <c r="B24" s="4" t="s">
        <v>21</v>
      </c>
      <c r="C24" s="6">
        <f>C23/C21</f>
        <v>0.4247787610619469</v>
      </c>
      <c r="D24" s="6">
        <f t="shared" ref="D24" si="1">D23/D21</f>
        <v>0.45993589743589741</v>
      </c>
      <c r="E24" s="6">
        <f t="shared" si="0"/>
        <v>8.2765758547008503E-2</v>
      </c>
    </row>
    <row r="25" spans="2:5" ht="20.100000000000001" customHeight="1" thickBot="1" x14ac:dyDescent="0.25">
      <c r="B25" s="7" t="s">
        <v>26</v>
      </c>
      <c r="C25" s="6">
        <v>0.13884428902351645</v>
      </c>
      <c r="D25" s="6">
        <v>0.12158800459843962</v>
      </c>
      <c r="E25" s="6">
        <f t="shared" si="0"/>
        <v>-0.12428515819007929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1320</v>
      </c>
      <c r="D34" s="5">
        <v>1063</v>
      </c>
      <c r="E34" s="6">
        <f>IF(C34&gt;0,(D34-C34)/C34,"-")</f>
        <v>-0.1946969696969697</v>
      </c>
    </row>
    <row r="35" spans="2:5" ht="20.100000000000001" customHeight="1" thickBot="1" x14ac:dyDescent="0.25">
      <c r="B35" s="4" t="s">
        <v>29</v>
      </c>
      <c r="C35" s="5">
        <v>0</v>
      </c>
      <c r="D35" s="5">
        <v>4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694</v>
      </c>
      <c r="D36" s="5">
        <v>498</v>
      </c>
      <c r="E36" s="6">
        <f t="shared" si="2"/>
        <v>-0.28242074927953892</v>
      </c>
    </row>
    <row r="37" spans="2:5" ht="20.100000000000001" customHeight="1" thickBot="1" x14ac:dyDescent="0.25">
      <c r="B37" s="4" t="s">
        <v>30</v>
      </c>
      <c r="C37" s="5">
        <v>626</v>
      </c>
      <c r="D37" s="5">
        <v>561</v>
      </c>
      <c r="E37" s="6">
        <f t="shared" si="2"/>
        <v>-0.10383386581469649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322</v>
      </c>
      <c r="D44" s="5">
        <v>309</v>
      </c>
      <c r="E44" s="6">
        <f>IF(C44&gt;0,(D44-C44)/C44,"-")</f>
        <v>-4.0372670807453416E-2</v>
      </c>
    </row>
    <row r="45" spans="2:5" ht="20.100000000000001" customHeight="1" thickBot="1" x14ac:dyDescent="0.25">
      <c r="B45" s="4" t="s">
        <v>34</v>
      </c>
      <c r="C45" s="5">
        <v>65</v>
      </c>
      <c r="D45" s="5">
        <v>83</v>
      </c>
      <c r="E45" s="6">
        <f t="shared" ref="E45:E51" si="3">IF(C45&gt;0,(D45-C45)/C45,"-")</f>
        <v>0.27692307692307694</v>
      </c>
    </row>
    <row r="46" spans="2:5" ht="20.100000000000001" customHeight="1" thickBot="1" x14ac:dyDescent="0.25">
      <c r="B46" s="4" t="s">
        <v>31</v>
      </c>
      <c r="C46" s="5">
        <v>124</v>
      </c>
      <c r="D46" s="5">
        <v>127</v>
      </c>
      <c r="E46" s="6">
        <f t="shared" si="3"/>
        <v>2.4193548387096774E-2</v>
      </c>
    </row>
    <row r="47" spans="2:5" ht="20.100000000000001" customHeight="1" thickBot="1" x14ac:dyDescent="0.25">
      <c r="B47" s="4" t="s">
        <v>32</v>
      </c>
      <c r="C47" s="5">
        <v>2001</v>
      </c>
      <c r="D47" s="5">
        <v>2048</v>
      </c>
      <c r="E47" s="6">
        <f t="shared" si="3"/>
        <v>2.3488255872063969E-2</v>
      </c>
    </row>
    <row r="48" spans="2:5" ht="20.100000000000001" customHeight="1" thickBot="1" x14ac:dyDescent="0.25">
      <c r="B48" s="4" t="s">
        <v>35</v>
      </c>
      <c r="C48" s="5">
        <v>1542</v>
      </c>
      <c r="D48" s="5">
        <v>1635</v>
      </c>
      <c r="E48" s="6">
        <f t="shared" si="3"/>
        <v>6.0311284046692608E-2</v>
      </c>
    </row>
    <row r="49" spans="2:5" ht="20.100000000000001" customHeight="1" thickBot="1" x14ac:dyDescent="0.25">
      <c r="B49" s="4" t="s">
        <v>67</v>
      </c>
      <c r="C49" s="5">
        <v>879</v>
      </c>
      <c r="D49" s="5">
        <v>793</v>
      </c>
      <c r="E49" s="6">
        <f t="shared" si="3"/>
        <v>-9.7838452787258251E-2</v>
      </c>
    </row>
    <row r="50" spans="2:5" ht="20.100000000000001" customHeight="1" collapsed="1" thickBot="1" x14ac:dyDescent="0.25">
      <c r="B50" s="4" t="s">
        <v>36</v>
      </c>
      <c r="C50" s="6">
        <f>C44/(C44+C45)</f>
        <v>0.83204134366925064</v>
      </c>
      <c r="D50" s="6">
        <f>D44/(D44+D45)</f>
        <v>0.78826530612244894</v>
      </c>
      <c r="E50" s="6">
        <f t="shared" si="3"/>
        <v>-5.2612815312460433E-2</v>
      </c>
    </row>
    <row r="51" spans="2:5" ht="20.100000000000001" customHeight="1" thickBot="1" x14ac:dyDescent="0.25">
      <c r="B51" s="4" t="s">
        <v>37</v>
      </c>
      <c r="C51" s="6">
        <f>C47/(C46+C47)</f>
        <v>0.94164705882352939</v>
      </c>
      <c r="D51" s="6">
        <f t="shared" ref="D51" si="4">D47/(D46+D47)</f>
        <v>0.94160919540229882</v>
      </c>
      <c r="E51" s="6">
        <f t="shared" si="3"/>
        <v>-4.0209780167404665E-5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387</v>
      </c>
      <c r="D58" s="5">
        <v>394</v>
      </c>
      <c r="E58" s="6">
        <f>IF(C58&gt;0,(D58-C58)/C58,"-")</f>
        <v>1.8087855297157621E-2</v>
      </c>
    </row>
    <row r="59" spans="2:5" ht="20.100000000000001" customHeight="1" thickBot="1" x14ac:dyDescent="0.25">
      <c r="B59" s="4" t="s">
        <v>41</v>
      </c>
      <c r="C59" s="5">
        <v>201</v>
      </c>
      <c r="D59" s="5">
        <v>196</v>
      </c>
      <c r="E59" s="6">
        <f t="shared" ref="E59:E63" si="5">IF(C59&gt;0,(D59-C59)/C59,"-")</f>
        <v>-2.4875621890547265E-2</v>
      </c>
    </row>
    <row r="60" spans="2:5" ht="20.100000000000001" customHeight="1" thickBot="1" x14ac:dyDescent="0.25">
      <c r="B60" s="4" t="s">
        <v>42</v>
      </c>
      <c r="C60" s="5">
        <v>121</v>
      </c>
      <c r="D60" s="5">
        <v>113</v>
      </c>
      <c r="E60" s="6">
        <f t="shared" si="5"/>
        <v>-6.6115702479338845E-2</v>
      </c>
    </row>
    <row r="61" spans="2:5" ht="20.100000000000001" customHeight="1" collapsed="1" thickBot="1" x14ac:dyDescent="0.25">
      <c r="B61" s="4" t="s">
        <v>98</v>
      </c>
      <c r="C61" s="6">
        <f>(C59+C60)/C58</f>
        <v>0.83204134366925064</v>
      </c>
      <c r="D61" s="6">
        <f>(D59+D60)/D58</f>
        <v>0.78426395939086291</v>
      </c>
      <c r="E61" s="6">
        <f t="shared" si="5"/>
        <v>-5.7421887315950479E-2</v>
      </c>
    </row>
    <row r="62" spans="2:5" ht="20.100000000000001" customHeight="1" thickBot="1" x14ac:dyDescent="0.25">
      <c r="B62" s="4" t="s">
        <v>39</v>
      </c>
      <c r="C62" s="6">
        <v>0.81048387096774188</v>
      </c>
      <c r="D62" s="6">
        <v>0.7686274509803922</v>
      </c>
      <c r="E62" s="6">
        <f t="shared" si="5"/>
        <v>-5.1643742073943885E-2</v>
      </c>
    </row>
    <row r="63" spans="2:5" ht="20.100000000000001" customHeight="1" thickBot="1" x14ac:dyDescent="0.25">
      <c r="B63" s="4" t="s">
        <v>40</v>
      </c>
      <c r="C63" s="6">
        <v>0.87050359712230219</v>
      </c>
      <c r="D63" s="6">
        <v>0.81294964028776984</v>
      </c>
      <c r="E63" s="6">
        <f t="shared" si="5"/>
        <v>-6.6115702479338817E-2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7098</v>
      </c>
      <c r="D70" s="5">
        <v>6774</v>
      </c>
      <c r="E70" s="6">
        <f>IF(C70&gt;0,(D70-C70)/C70,"-")</f>
        <v>-4.5646661031276417E-2</v>
      </c>
    </row>
    <row r="71" spans="2:10" ht="20.100000000000001" customHeight="1" thickBot="1" x14ac:dyDescent="0.25">
      <c r="B71" s="4" t="s">
        <v>45</v>
      </c>
      <c r="C71" s="5">
        <v>2174</v>
      </c>
      <c r="D71" s="5">
        <v>1948</v>
      </c>
      <c r="E71" s="6">
        <f t="shared" ref="E71:E77" si="6">IF(C71&gt;0,(D71-C71)/C71,"-")</f>
        <v>-0.10395584176632934</v>
      </c>
    </row>
    <row r="72" spans="2:10" ht="20.100000000000001" customHeight="1" thickBot="1" x14ac:dyDescent="0.25">
      <c r="B72" s="4" t="s">
        <v>43</v>
      </c>
      <c r="C72" s="5">
        <v>32</v>
      </c>
      <c r="D72" s="5">
        <v>33</v>
      </c>
      <c r="E72" s="6">
        <f t="shared" si="6"/>
        <v>3.125E-2</v>
      </c>
    </row>
    <row r="73" spans="2:10" ht="20.100000000000001" customHeight="1" thickBot="1" x14ac:dyDescent="0.25">
      <c r="B73" s="4" t="s">
        <v>46</v>
      </c>
      <c r="C73" s="5">
        <v>3059</v>
      </c>
      <c r="D73" s="5">
        <v>2755</v>
      </c>
      <c r="E73" s="6">
        <f t="shared" si="6"/>
        <v>-9.9378881987577633E-2</v>
      </c>
    </row>
    <row r="74" spans="2:10" ht="20.100000000000001" customHeight="1" thickBot="1" x14ac:dyDescent="0.25">
      <c r="B74" s="4" t="s">
        <v>47</v>
      </c>
      <c r="C74" s="5">
        <v>1636</v>
      </c>
      <c r="D74" s="5">
        <v>1856</v>
      </c>
      <c r="E74" s="6">
        <f t="shared" si="6"/>
        <v>0.13447432762836187</v>
      </c>
    </row>
    <row r="75" spans="2:10" ht="20.100000000000001" customHeight="1" thickBot="1" x14ac:dyDescent="0.25">
      <c r="B75" s="4" t="s">
        <v>48</v>
      </c>
      <c r="C75" s="5">
        <v>183</v>
      </c>
      <c r="D75" s="5">
        <v>167</v>
      </c>
      <c r="E75" s="6">
        <f t="shared" si="6"/>
        <v>-8.7431693989071038E-2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14</v>
      </c>
      <c r="D77" s="5">
        <v>15</v>
      </c>
      <c r="E77" s="6">
        <f t="shared" si="6"/>
        <v>7.1428571428571425E-2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402</v>
      </c>
      <c r="D90" s="5">
        <v>459</v>
      </c>
      <c r="E90" s="6">
        <f>IF(C90&gt;0,(D90-C90)/C90,"-")</f>
        <v>0.1417910447761194</v>
      </c>
    </row>
    <row r="91" spans="2:5" ht="29.25" thickBot="1" x14ac:dyDescent="0.25">
      <c r="B91" s="4" t="s">
        <v>52</v>
      </c>
      <c r="C91" s="5">
        <v>311</v>
      </c>
      <c r="D91" s="5">
        <v>461</v>
      </c>
      <c r="E91" s="6">
        <f t="shared" ref="E91:E93" si="7">IF(C91&gt;0,(D91-C91)/C91,"-")</f>
        <v>0.48231511254019294</v>
      </c>
    </row>
    <row r="92" spans="2:5" ht="29.25" customHeight="1" thickBot="1" x14ac:dyDescent="0.25">
      <c r="B92" s="4" t="s">
        <v>53</v>
      </c>
      <c r="C92" s="5">
        <v>756</v>
      </c>
      <c r="D92" s="5">
        <v>733</v>
      </c>
      <c r="E92" s="6">
        <f t="shared" si="7"/>
        <v>-3.0423280423280422E-2</v>
      </c>
    </row>
    <row r="93" spans="2:5" ht="29.25" customHeight="1" thickBot="1" x14ac:dyDescent="0.25">
      <c r="B93" s="4" t="s">
        <v>54</v>
      </c>
      <c r="C93" s="6">
        <f>(C90+C91)/(C90+C91+C92)</f>
        <v>0.4853641933287951</v>
      </c>
      <c r="D93" s="6">
        <f>(D90+D91)/(D90+D91+D92)</f>
        <v>0.55656382335148213</v>
      </c>
      <c r="E93" s="6">
        <f t="shared" si="7"/>
        <v>0.14669320687703682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1475</v>
      </c>
      <c r="D100" s="5">
        <v>1716</v>
      </c>
      <c r="E100" s="6">
        <f>IF(C100&gt;0,(D100-C100)/C100,"-")</f>
        <v>0.16338983050847458</v>
      </c>
    </row>
    <row r="101" spans="2:5" ht="20.100000000000001" customHeight="1" thickBot="1" x14ac:dyDescent="0.25">
      <c r="B101" s="4" t="s">
        <v>41</v>
      </c>
      <c r="C101" s="5">
        <v>420</v>
      </c>
      <c r="D101" s="5">
        <v>554</v>
      </c>
      <c r="E101" s="6">
        <f t="shared" ref="E101:E105" si="8">IF(C101&gt;0,(D101-C101)/C101,"-")</f>
        <v>0.31904761904761902</v>
      </c>
    </row>
    <row r="102" spans="2:5" ht="20.100000000000001" customHeight="1" thickBot="1" x14ac:dyDescent="0.25">
      <c r="B102" s="4" t="s">
        <v>42</v>
      </c>
      <c r="C102" s="5">
        <v>294</v>
      </c>
      <c r="D102" s="5">
        <v>392</v>
      </c>
      <c r="E102" s="6">
        <f t="shared" si="8"/>
        <v>0.33333333333333331</v>
      </c>
    </row>
    <row r="103" spans="2:5" ht="20.100000000000001" customHeight="1" thickBot="1" x14ac:dyDescent="0.25">
      <c r="B103" s="4" t="s">
        <v>98</v>
      </c>
      <c r="C103" s="6">
        <f>(C101+C102)/C100</f>
        <v>0.48406779661016947</v>
      </c>
      <c r="D103" s="6">
        <f>(D101+D102)/D100</f>
        <v>0.55128205128205132</v>
      </c>
      <c r="E103" s="6">
        <f t="shared" si="8"/>
        <v>0.13885297708827135</v>
      </c>
    </row>
    <row r="104" spans="2:5" ht="20.100000000000001" customHeight="1" thickBot="1" x14ac:dyDescent="0.25">
      <c r="B104" s="4" t="s">
        <v>39</v>
      </c>
      <c r="C104" s="6">
        <v>0.45851528384279477</v>
      </c>
      <c r="D104" s="6">
        <v>0.53474903474903479</v>
      </c>
      <c r="E104" s="6">
        <f t="shared" si="8"/>
        <v>0.16626218054789488</v>
      </c>
    </row>
    <row r="105" spans="2:5" ht="20.100000000000001" customHeight="1" thickBot="1" x14ac:dyDescent="0.25">
      <c r="B105" s="4" t="s">
        <v>40</v>
      </c>
      <c r="C105" s="6">
        <v>0.5259391771019678</v>
      </c>
      <c r="D105" s="6">
        <v>0.57647058823529407</v>
      </c>
      <c r="E105" s="6">
        <f t="shared" si="8"/>
        <v>9.6078431372548914E-2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1487</v>
      </c>
      <c r="D112" s="5">
        <v>1518</v>
      </c>
      <c r="E112" s="6">
        <f>IF(C112&gt;0,(D112-C112)/C112,"-")</f>
        <v>2.0847343644922665E-2</v>
      </c>
    </row>
    <row r="113" spans="2:14" ht="15" thickBot="1" x14ac:dyDescent="0.25">
      <c r="B113" s="4" t="s">
        <v>56</v>
      </c>
      <c r="C113" s="5">
        <v>640</v>
      </c>
      <c r="D113" s="5">
        <v>685</v>
      </c>
      <c r="E113" s="6">
        <f t="shared" ref="E113:E114" si="9">IF(C113&gt;0,(D113-C113)/C113,"-")</f>
        <v>7.03125E-2</v>
      </c>
    </row>
    <row r="114" spans="2:14" ht="15" thickBot="1" x14ac:dyDescent="0.25">
      <c r="B114" s="4" t="s">
        <v>57</v>
      </c>
      <c r="C114" s="5">
        <v>847</v>
      </c>
      <c r="D114" s="5">
        <v>833</v>
      </c>
      <c r="E114" s="6">
        <f t="shared" si="9"/>
        <v>-1.6528925619834711E-2</v>
      </c>
    </row>
    <row r="115" spans="2:14" s="22" customFormat="1" x14ac:dyDescent="0.2"/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3</v>
      </c>
      <c r="D128" s="10">
        <v>2</v>
      </c>
      <c r="E128" s="10">
        <v>1</v>
      </c>
      <c r="F128" s="10">
        <v>6</v>
      </c>
      <c r="G128" s="10">
        <v>17</v>
      </c>
      <c r="H128" s="10">
        <v>1</v>
      </c>
      <c r="I128" s="10">
        <v>5</v>
      </c>
      <c r="J128" s="10">
        <v>23</v>
      </c>
      <c r="K128" s="6">
        <f>IF(C128=0,"-",(G128-C128)/C128)</f>
        <v>4.666666666666667</v>
      </c>
      <c r="L128" s="6">
        <f t="shared" ref="L128:N133" si="10">IF(D128=0,"-",(H128-D128)/D128)</f>
        <v>-0.5</v>
      </c>
      <c r="M128" s="6">
        <f t="shared" si="10"/>
        <v>4</v>
      </c>
      <c r="N128" s="6">
        <f t="shared" si="10"/>
        <v>2.8333333333333335</v>
      </c>
    </row>
    <row r="129" spans="2:14" ht="15" thickBot="1" x14ac:dyDescent="0.25">
      <c r="B129" s="4" t="s">
        <v>64</v>
      </c>
      <c r="C129" s="10">
        <v>5</v>
      </c>
      <c r="D129" s="10">
        <v>2</v>
      </c>
      <c r="E129" s="10">
        <v>0</v>
      </c>
      <c r="F129" s="10">
        <v>7</v>
      </c>
      <c r="G129" s="10">
        <v>6</v>
      </c>
      <c r="H129" s="10">
        <v>0</v>
      </c>
      <c r="I129" s="10">
        <v>0</v>
      </c>
      <c r="J129" s="10">
        <v>6</v>
      </c>
      <c r="K129" s="6">
        <f t="shared" ref="K129:K133" si="11">IF(C129=0,"-",(G129-C129)/C129)</f>
        <v>0.2</v>
      </c>
      <c r="L129" s="6">
        <f t="shared" si="10"/>
        <v>-1</v>
      </c>
      <c r="M129" s="6" t="str">
        <f t="shared" si="10"/>
        <v>-</v>
      </c>
      <c r="N129" s="6">
        <f t="shared" si="10"/>
        <v>-0.14285714285714285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1</v>
      </c>
      <c r="D131" s="10">
        <v>0</v>
      </c>
      <c r="E131" s="10">
        <v>0</v>
      </c>
      <c r="F131" s="10">
        <v>1</v>
      </c>
      <c r="G131" s="10">
        <v>1</v>
      </c>
      <c r="H131" s="10">
        <v>0</v>
      </c>
      <c r="I131" s="10">
        <v>0</v>
      </c>
      <c r="J131" s="10">
        <v>1</v>
      </c>
      <c r="K131" s="6">
        <f t="shared" si="11"/>
        <v>0</v>
      </c>
      <c r="L131" s="6" t="str">
        <f t="shared" si="10"/>
        <v>-</v>
      </c>
      <c r="M131" s="6" t="str">
        <f t="shared" si="10"/>
        <v>-</v>
      </c>
      <c r="N131" s="6">
        <f t="shared" si="10"/>
        <v>0</v>
      </c>
    </row>
    <row r="132" spans="2:14" ht="15" thickBot="1" x14ac:dyDescent="0.25">
      <c r="B132" s="4" t="s">
        <v>67</v>
      </c>
      <c r="C132" s="10">
        <v>4</v>
      </c>
      <c r="D132" s="10">
        <v>3</v>
      </c>
      <c r="E132" s="10">
        <v>0</v>
      </c>
      <c r="F132" s="10">
        <v>7</v>
      </c>
      <c r="G132" s="10">
        <v>0</v>
      </c>
      <c r="H132" s="10">
        <v>0</v>
      </c>
      <c r="I132" s="10">
        <v>0</v>
      </c>
      <c r="J132" s="10">
        <v>0</v>
      </c>
      <c r="K132" s="6">
        <f t="shared" si="11"/>
        <v>-1</v>
      </c>
      <c r="L132" s="6">
        <f t="shared" si="10"/>
        <v>-1</v>
      </c>
      <c r="M132" s="6" t="str">
        <f t="shared" si="10"/>
        <v>-</v>
      </c>
      <c r="N132" s="6">
        <f t="shared" si="10"/>
        <v>-1</v>
      </c>
    </row>
    <row r="133" spans="2:14" ht="15" thickBot="1" x14ac:dyDescent="0.25">
      <c r="B133" s="4" t="s">
        <v>68</v>
      </c>
      <c r="C133" s="10">
        <v>13</v>
      </c>
      <c r="D133" s="10">
        <v>7</v>
      </c>
      <c r="E133" s="10">
        <v>1</v>
      </c>
      <c r="F133" s="10">
        <v>21</v>
      </c>
      <c r="G133" s="10">
        <v>24</v>
      </c>
      <c r="H133" s="10">
        <v>1</v>
      </c>
      <c r="I133" s="10">
        <v>5</v>
      </c>
      <c r="J133" s="10">
        <v>30</v>
      </c>
      <c r="K133" s="6">
        <f t="shared" si="11"/>
        <v>0.84615384615384615</v>
      </c>
      <c r="L133" s="6">
        <f t="shared" si="10"/>
        <v>-0.8571428571428571</v>
      </c>
      <c r="M133" s="6">
        <f t="shared" si="10"/>
        <v>4</v>
      </c>
      <c r="N133" s="6">
        <f t="shared" si="10"/>
        <v>0.42857142857142855</v>
      </c>
    </row>
    <row r="134" spans="2:14" ht="15" thickBot="1" x14ac:dyDescent="0.25">
      <c r="B134" s="4" t="s">
        <v>36</v>
      </c>
      <c r="C134" s="6">
        <f>IF(C128=0,"-",C128/(C128+C129))</f>
        <v>0.375</v>
      </c>
      <c r="D134" s="6">
        <f>IF(D128=0,"-",D128/(D128+D129))</f>
        <v>0.5</v>
      </c>
      <c r="E134" s="6">
        <f t="shared" ref="E134:J134" si="12">IF(E128=0,"-",E128/(E128+E129))</f>
        <v>1</v>
      </c>
      <c r="F134" s="6">
        <f t="shared" si="12"/>
        <v>0.46153846153846156</v>
      </c>
      <c r="G134" s="6">
        <f t="shared" si="12"/>
        <v>0.73913043478260865</v>
      </c>
      <c r="H134" s="6">
        <f t="shared" si="12"/>
        <v>1</v>
      </c>
      <c r="I134" s="6">
        <f t="shared" si="12"/>
        <v>1</v>
      </c>
      <c r="J134" s="6">
        <f t="shared" si="12"/>
        <v>0.7931034482758621</v>
      </c>
      <c r="K134" s="6">
        <f>IF(OR(C134="-",G134="-"),"-",(G134-C134)/C134)</f>
        <v>0.97101449275362306</v>
      </c>
      <c r="L134" s="6">
        <f t="shared" ref="L134:N135" si="13">IF(OR(D134="-",H134="-"),"-",(H134-D134)/D134)</f>
        <v>1</v>
      </c>
      <c r="M134" s="6">
        <f t="shared" si="13"/>
        <v>0</v>
      </c>
      <c r="N134" s="6">
        <f t="shared" si="13"/>
        <v>0.7183908045977011</v>
      </c>
    </row>
    <row r="135" spans="2:14" ht="15" thickBot="1" x14ac:dyDescent="0.25">
      <c r="B135" s="4" t="s">
        <v>37</v>
      </c>
      <c r="C135" s="6">
        <f>IF(C131=0,"-",C131/(C130+C131))</f>
        <v>1</v>
      </c>
      <c r="D135" s="6" t="str">
        <f t="shared" ref="D135:J135" si="14">IF(D131=0,"-",D131/(D130+D131))</f>
        <v>-</v>
      </c>
      <c r="E135" s="6" t="str">
        <f t="shared" si="14"/>
        <v>-</v>
      </c>
      <c r="F135" s="6">
        <f t="shared" si="14"/>
        <v>1</v>
      </c>
      <c r="G135" s="6">
        <f t="shared" si="14"/>
        <v>1</v>
      </c>
      <c r="H135" s="6" t="str">
        <f t="shared" si="14"/>
        <v>-</v>
      </c>
      <c r="I135" s="6" t="str">
        <f t="shared" si="14"/>
        <v>-</v>
      </c>
      <c r="J135" s="6">
        <f t="shared" si="14"/>
        <v>1</v>
      </c>
      <c r="K135" s="6">
        <f>IF(OR(C135="-",G135="-"),"-",(G135-C135)/C135)</f>
        <v>0</v>
      </c>
      <c r="L135" s="6" t="str">
        <f t="shared" si="13"/>
        <v>-</v>
      </c>
      <c r="M135" s="6" t="str">
        <f t="shared" si="13"/>
        <v>-</v>
      </c>
      <c r="N135" s="6">
        <f t="shared" si="13"/>
        <v>0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47</v>
      </c>
      <c r="D143" s="10">
        <v>0</v>
      </c>
      <c r="E143" s="10">
        <v>0</v>
      </c>
      <c r="F143" s="10">
        <v>47</v>
      </c>
      <c r="G143" s="10">
        <v>40</v>
      </c>
      <c r="H143" s="10">
        <v>0</v>
      </c>
      <c r="I143" s="10">
        <v>3</v>
      </c>
      <c r="J143" s="10">
        <v>43</v>
      </c>
      <c r="K143" s="6">
        <f>IF(C143=0,"-",(G143-C143)/C143)</f>
        <v>-0.14893617021276595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-8.5106382978723402E-2</v>
      </c>
    </row>
    <row r="144" spans="2:14" ht="15" thickBot="1" x14ac:dyDescent="0.25">
      <c r="B144" s="4" t="s">
        <v>72</v>
      </c>
      <c r="C144" s="10">
        <v>34</v>
      </c>
      <c r="D144" s="10">
        <v>0</v>
      </c>
      <c r="E144" s="10">
        <v>1</v>
      </c>
      <c r="F144" s="10">
        <v>35</v>
      </c>
      <c r="G144" s="10">
        <v>50</v>
      </c>
      <c r="H144" s="10">
        <v>0</v>
      </c>
      <c r="I144" s="10">
        <v>0</v>
      </c>
      <c r="J144" s="10">
        <v>50</v>
      </c>
      <c r="K144" s="6">
        <f t="shared" ref="K144:K147" si="16">IF(C144=0,"-",(G144-C144)/C144)</f>
        <v>0.47058823529411764</v>
      </c>
      <c r="L144" s="6" t="str">
        <f t="shared" si="15"/>
        <v>-</v>
      </c>
      <c r="M144" s="6">
        <f t="shared" si="15"/>
        <v>-1</v>
      </c>
      <c r="N144" s="6">
        <f t="shared" si="15"/>
        <v>0.42857142857142855</v>
      </c>
    </row>
    <row r="145" spans="2:14" ht="15" thickBot="1" x14ac:dyDescent="0.25">
      <c r="B145" s="4" t="s">
        <v>73</v>
      </c>
      <c r="C145" s="10">
        <v>232</v>
      </c>
      <c r="D145" s="10">
        <v>0</v>
      </c>
      <c r="E145" s="10">
        <v>11</v>
      </c>
      <c r="F145" s="10">
        <v>243</v>
      </c>
      <c r="G145" s="10">
        <v>209</v>
      </c>
      <c r="H145" s="10">
        <v>0</v>
      </c>
      <c r="I145" s="10">
        <v>7</v>
      </c>
      <c r="J145" s="10">
        <v>216</v>
      </c>
      <c r="K145" s="6">
        <f t="shared" si="16"/>
        <v>-9.9137931034482762E-2</v>
      </c>
      <c r="L145" s="6" t="str">
        <f t="shared" si="15"/>
        <v>-</v>
      </c>
      <c r="M145" s="6">
        <f t="shared" si="15"/>
        <v>-0.36363636363636365</v>
      </c>
      <c r="N145" s="6">
        <f t="shared" si="15"/>
        <v>-0.1111111111111111</v>
      </c>
    </row>
    <row r="146" spans="2:14" ht="15" thickBot="1" x14ac:dyDescent="0.25">
      <c r="B146" s="4" t="s">
        <v>74</v>
      </c>
      <c r="C146" s="10">
        <v>87</v>
      </c>
      <c r="D146" s="10">
        <v>1</v>
      </c>
      <c r="E146" s="10">
        <v>5</v>
      </c>
      <c r="F146" s="10">
        <v>93</v>
      </c>
      <c r="G146" s="10">
        <v>71</v>
      </c>
      <c r="H146" s="10">
        <v>0</v>
      </c>
      <c r="I146" s="10">
        <v>9</v>
      </c>
      <c r="J146" s="10">
        <v>80</v>
      </c>
      <c r="K146" s="6">
        <f t="shared" si="16"/>
        <v>-0.18390804597701149</v>
      </c>
      <c r="L146" s="6">
        <f t="shared" si="15"/>
        <v>-1</v>
      </c>
      <c r="M146" s="6">
        <f t="shared" si="15"/>
        <v>0.8</v>
      </c>
      <c r="N146" s="6">
        <f t="shared" si="15"/>
        <v>-0.13978494623655913</v>
      </c>
    </row>
    <row r="147" spans="2:14" ht="15" thickBot="1" x14ac:dyDescent="0.25">
      <c r="B147" s="4" t="s">
        <v>75</v>
      </c>
      <c r="C147" s="10">
        <v>7</v>
      </c>
      <c r="D147" s="10">
        <v>0</v>
      </c>
      <c r="E147" s="10">
        <v>2</v>
      </c>
      <c r="F147" s="10">
        <v>9</v>
      </c>
      <c r="G147" s="10">
        <v>3</v>
      </c>
      <c r="H147" s="10">
        <v>0</v>
      </c>
      <c r="I147" s="10">
        <v>1</v>
      </c>
      <c r="J147" s="10">
        <v>4</v>
      </c>
      <c r="K147" s="6">
        <f t="shared" si="16"/>
        <v>-0.5714285714285714</v>
      </c>
      <c r="L147" s="6" t="str">
        <f t="shared" si="15"/>
        <v>-</v>
      </c>
      <c r="M147" s="6">
        <f t="shared" si="15"/>
        <v>-0.5</v>
      </c>
      <c r="N147" s="6">
        <f t="shared" si="15"/>
        <v>-0.55555555555555558</v>
      </c>
    </row>
    <row r="148" spans="2:14" ht="15" thickBot="1" x14ac:dyDescent="0.25">
      <c r="B148" s="7" t="s">
        <v>68</v>
      </c>
      <c r="C148" s="10">
        <v>407</v>
      </c>
      <c r="D148" s="10">
        <v>1</v>
      </c>
      <c r="E148" s="10">
        <v>19</v>
      </c>
      <c r="F148" s="10">
        <v>427</v>
      </c>
      <c r="G148" s="10">
        <v>373</v>
      </c>
      <c r="H148" s="10">
        <v>0</v>
      </c>
      <c r="I148" s="10">
        <v>20</v>
      </c>
      <c r="J148" s="10">
        <v>393</v>
      </c>
      <c r="K148" s="6">
        <f t="shared" ref="K148" si="17">IF(C148=0,"-",(G148-C148)/C148)</f>
        <v>-8.3538083538083535E-2</v>
      </c>
      <c r="L148" s="6">
        <f t="shared" ref="L148" si="18">IF(D148=0,"-",(H148-D148)/D148)</f>
        <v>-1</v>
      </c>
      <c r="M148" s="6">
        <f t="shared" ref="M148" si="19">IF(E148=0,"-",(I148-E148)/E148)</f>
        <v>5.2631578947368418E-2</v>
      </c>
      <c r="N148" s="6">
        <f t="shared" ref="N148" si="20">IF(F148=0,"-",(J148-F148)/F148)</f>
        <v>-7.9625292740046844E-2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0.16845878136200718</v>
      </c>
      <c r="D149" s="6" t="str">
        <f t="shared" si="21"/>
        <v>-</v>
      </c>
      <c r="E149" s="6" t="str">
        <f t="shared" si="21"/>
        <v>-</v>
      </c>
      <c r="F149" s="6">
        <f t="shared" si="21"/>
        <v>0.16206896551724137</v>
      </c>
      <c r="G149" s="6">
        <f t="shared" si="21"/>
        <v>0.1606425702811245</v>
      </c>
      <c r="H149" s="6" t="str">
        <f t="shared" si="21"/>
        <v>-</v>
      </c>
      <c r="I149" s="6">
        <f t="shared" si="21"/>
        <v>0.3</v>
      </c>
      <c r="J149" s="6">
        <f t="shared" si="21"/>
        <v>0.16602316602316602</v>
      </c>
      <c r="K149" s="6">
        <f>IF(OR(C149="-",G149="-"),"-",(G149-C149)/C149)</f>
        <v>-4.6398359395026963E-2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2.4398258440811699E-2</v>
      </c>
    </row>
    <row r="150" spans="2:14" ht="29.25" thickBot="1" x14ac:dyDescent="0.25">
      <c r="B150" s="7" t="s">
        <v>77</v>
      </c>
      <c r="C150" s="6">
        <f t="shared" si="21"/>
        <v>0.28099173553719009</v>
      </c>
      <c r="D150" s="6" t="str">
        <f t="shared" si="21"/>
        <v>-</v>
      </c>
      <c r="E150" s="6">
        <f t="shared" si="21"/>
        <v>0.16666666666666666</v>
      </c>
      <c r="F150" s="6">
        <f t="shared" si="21"/>
        <v>0.2734375</v>
      </c>
      <c r="G150" s="6">
        <f t="shared" si="21"/>
        <v>0.41322314049586778</v>
      </c>
      <c r="H150" s="6" t="str">
        <f t="shared" si="21"/>
        <v>-</v>
      </c>
      <c r="I150" s="6" t="str">
        <f t="shared" si="21"/>
        <v>-</v>
      </c>
      <c r="J150" s="6">
        <f t="shared" si="21"/>
        <v>0.38461538461538464</v>
      </c>
      <c r="K150" s="6">
        <f>IF(OR(C150="-",G150="-"),"-",(G150-C150)/C150)</f>
        <v>0.47058823529411764</v>
      </c>
      <c r="L150" s="6" t="str">
        <f t="shared" si="22"/>
        <v>-</v>
      </c>
      <c r="M150" s="6" t="str">
        <f t="shared" si="22"/>
        <v>-</v>
      </c>
      <c r="N150" s="6">
        <f t="shared" si="22"/>
        <v>0.40659340659340665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319</v>
      </c>
      <c r="D157" s="19">
        <v>280</v>
      </c>
      <c r="E157" s="18">
        <f>IF(C157=0,"-",(D157-C157)/C157)</f>
        <v>-0.12225705329153605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72</v>
      </c>
      <c r="D158" s="19">
        <v>86</v>
      </c>
      <c r="E158" s="18">
        <f t="shared" ref="E158:E159" si="23">IF(C158=0,"-",(D158-C158)/C158)</f>
        <v>0.19444444444444445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13</v>
      </c>
      <c r="D159" s="19">
        <v>7</v>
      </c>
      <c r="E159" s="18">
        <f t="shared" si="23"/>
        <v>-0.46153846153846156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0.78960396039603964</v>
      </c>
      <c r="D160" s="18">
        <f>IF(D157=0,"-",D157/(D157+D158+D159))</f>
        <v>0.75067024128686322</v>
      </c>
      <c r="E160" s="18">
        <f>IF(OR(C160="-",D160="-"),"-",(D160-C160)/C160)</f>
        <v>-4.930790758654318E-2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13</v>
      </c>
      <c r="D166" s="5">
        <v>29</v>
      </c>
      <c r="E166" s="6">
        <f>IF(C166=0,"-",(D166-C166)/C166)</f>
        <v>1.2307692307692308</v>
      </c>
    </row>
    <row r="167" spans="2:14" ht="20.100000000000001" customHeight="1" thickBot="1" x14ac:dyDescent="0.25">
      <c r="B167" s="4" t="s">
        <v>41</v>
      </c>
      <c r="C167" s="5">
        <v>5</v>
      </c>
      <c r="D167" s="5">
        <v>13</v>
      </c>
      <c r="E167" s="6">
        <f t="shared" ref="E167:E168" si="24">IF(C167=0,"-",(D167-C167)/C167)</f>
        <v>1.6</v>
      </c>
    </row>
    <row r="168" spans="2:14" ht="20.100000000000001" customHeight="1" thickBot="1" x14ac:dyDescent="0.25">
      <c r="B168" s="4" t="s">
        <v>42</v>
      </c>
      <c r="C168" s="5">
        <v>1</v>
      </c>
      <c r="D168" s="5">
        <v>10</v>
      </c>
      <c r="E168" s="6">
        <f t="shared" si="24"/>
        <v>9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0.46153846153846156</v>
      </c>
      <c r="D169" s="6">
        <f>IF(D166=0,"-",(D167+D168)/D166)</f>
        <v>0.7931034482758621</v>
      </c>
      <c r="E169" s="6">
        <f t="shared" ref="E169:E171" si="25">IF(OR(C169="-",D169="-"),"-",(D169-C169)/C169)</f>
        <v>0.7183908045977011</v>
      </c>
    </row>
    <row r="170" spans="2:14" ht="20.100000000000001" customHeight="1" thickBot="1" x14ac:dyDescent="0.25">
      <c r="B170" s="4" t="s">
        <v>39</v>
      </c>
      <c r="C170" s="6">
        <v>0.83333333333333337</v>
      </c>
      <c r="D170" s="6">
        <v>0.76470588235294112</v>
      </c>
      <c r="E170" s="6">
        <f t="shared" si="25"/>
        <v>-8.2352941176470698E-2</v>
      </c>
    </row>
    <row r="171" spans="2:14" ht="20.100000000000001" customHeight="1" thickBot="1" x14ac:dyDescent="0.25">
      <c r="B171" s="4" t="s">
        <v>40</v>
      </c>
      <c r="C171" s="6">
        <v>0.14285714285714285</v>
      </c>
      <c r="D171" s="6">
        <v>0.83333333333333337</v>
      </c>
      <c r="E171" s="6">
        <f t="shared" si="25"/>
        <v>4.8333333333333339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31</v>
      </c>
      <c r="D178" s="5">
        <v>46</v>
      </c>
      <c r="E178" s="6">
        <f>IF(C178=0,"-",(D178-C178)/C178)</f>
        <v>0.4838709677419355</v>
      </c>
      <c r="H178" s="13"/>
    </row>
    <row r="179" spans="2:8" ht="15" thickBot="1" x14ac:dyDescent="0.25">
      <c r="B179" s="4" t="s">
        <v>43</v>
      </c>
      <c r="C179" s="5">
        <v>25</v>
      </c>
      <c r="D179" s="5">
        <v>31</v>
      </c>
      <c r="E179" s="6">
        <f t="shared" ref="E179:E185" si="26">IF(C179=0,"-",(D179-C179)/C179)</f>
        <v>0.24</v>
      </c>
      <c r="H179" s="13"/>
    </row>
    <row r="180" spans="2:8" ht="15" thickBot="1" x14ac:dyDescent="0.25">
      <c r="B180" s="4" t="s">
        <v>47</v>
      </c>
      <c r="C180" s="5">
        <v>5</v>
      </c>
      <c r="D180" s="5">
        <v>5</v>
      </c>
      <c r="E180" s="6">
        <f t="shared" si="26"/>
        <v>0</v>
      </c>
      <c r="H180" s="13"/>
    </row>
    <row r="181" spans="2:8" ht="15" thickBot="1" x14ac:dyDescent="0.25">
      <c r="B181" s="4" t="s">
        <v>78</v>
      </c>
      <c r="C181" s="5">
        <v>1</v>
      </c>
      <c r="D181" s="5">
        <v>10</v>
      </c>
      <c r="E181" s="6">
        <f t="shared" si="26"/>
        <v>9</v>
      </c>
      <c r="H181" s="13"/>
    </row>
    <row r="182" spans="2:8" ht="15" thickBot="1" x14ac:dyDescent="0.25">
      <c r="B182" s="15" t="s">
        <v>79</v>
      </c>
      <c r="C182" s="5">
        <v>413</v>
      </c>
      <c r="D182" s="5">
        <v>430</v>
      </c>
      <c r="E182" s="6">
        <f t="shared" si="26"/>
        <v>4.1162227602905568E-2</v>
      </c>
      <c r="H182" s="13"/>
    </row>
    <row r="183" spans="2:8" ht="15" thickBot="1" x14ac:dyDescent="0.25">
      <c r="B183" s="4" t="s">
        <v>47</v>
      </c>
      <c r="C183" s="5">
        <v>392</v>
      </c>
      <c r="D183" s="5">
        <v>401</v>
      </c>
      <c r="E183" s="6">
        <f t="shared" si="26"/>
        <v>2.2959183673469389E-2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21</v>
      </c>
      <c r="D185" s="5">
        <v>29</v>
      </c>
      <c r="E185" s="6">
        <f t="shared" si="26"/>
        <v>0.38095238095238093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6</v>
      </c>
      <c r="D197" s="5">
        <v>6</v>
      </c>
      <c r="E197" s="6">
        <f t="shared" ref="E197:E200" si="27">IF(C197=0,"-",(D197-C197)/C197)</f>
        <v>0</v>
      </c>
    </row>
    <row r="198" spans="2:5" ht="15" thickBot="1" x14ac:dyDescent="0.25">
      <c r="B198" s="4" t="s">
        <v>83</v>
      </c>
      <c r="C198" s="5">
        <v>2</v>
      </c>
      <c r="D198" s="5">
        <v>0</v>
      </c>
      <c r="E198" s="6">
        <f t="shared" si="27"/>
        <v>-1</v>
      </c>
    </row>
    <row r="199" spans="2:5" ht="15" thickBot="1" x14ac:dyDescent="0.25">
      <c r="B199" s="4" t="s">
        <v>84</v>
      </c>
      <c r="C199" s="5">
        <v>8</v>
      </c>
      <c r="D199" s="5">
        <v>6</v>
      </c>
      <c r="E199" s="6">
        <f t="shared" si="27"/>
        <v>-0.25</v>
      </c>
    </row>
    <row r="200" spans="2:5" ht="15" thickBot="1" x14ac:dyDescent="0.25">
      <c r="B200" s="4" t="s">
        <v>85</v>
      </c>
      <c r="C200" s="5">
        <v>4</v>
      </c>
      <c r="D200" s="5">
        <v>6</v>
      </c>
      <c r="E200" s="6">
        <f t="shared" si="27"/>
        <v>0.5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6</v>
      </c>
      <c r="D208" s="5">
        <v>6</v>
      </c>
      <c r="E208" s="6">
        <f t="shared" si="28"/>
        <v>0</v>
      </c>
    </row>
    <row r="209" spans="2:5" ht="20.100000000000001" customHeight="1" thickBot="1" x14ac:dyDescent="0.25">
      <c r="B209" s="17" t="s">
        <v>86</v>
      </c>
      <c r="C209" s="5">
        <v>5</v>
      </c>
      <c r="D209" s="5">
        <v>4</v>
      </c>
      <c r="E209" s="6">
        <f t="shared" si="28"/>
        <v>-0.2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2</v>
      </c>
      <c r="E210" s="6">
        <f t="shared" si="28"/>
        <v>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2</v>
      </c>
      <c r="D212" s="5">
        <v>0</v>
      </c>
      <c r="E212" s="6">
        <f>IF(C212=0,"-",(D212-C212)/C212)</f>
        <v>-1</v>
      </c>
    </row>
    <row r="213" spans="2:5" ht="15" thickBot="1" x14ac:dyDescent="0.25">
      <c r="B213" s="17" t="s">
        <v>86</v>
      </c>
      <c r="C213" s="5">
        <v>1</v>
      </c>
      <c r="D213" s="5">
        <v>0</v>
      </c>
      <c r="E213" s="6">
        <f t="shared" ref="E213:E214" si="29">IF(C213=0,"-",(D213-C213)/C213)</f>
        <v>-1</v>
      </c>
    </row>
    <row r="214" spans="2:5" ht="15" thickBot="1" x14ac:dyDescent="0.25">
      <c r="B214" s="17" t="s">
        <v>87</v>
      </c>
      <c r="C214" s="5">
        <v>1</v>
      </c>
      <c r="D214" s="5">
        <v>0</v>
      </c>
      <c r="E214" s="6">
        <f t="shared" si="29"/>
        <v>-1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6</v>
      </c>
      <c r="D221" s="5">
        <v>2</v>
      </c>
      <c r="E221" s="6">
        <f t="shared" ref="E221:E223" si="30">IF(C221=0,"-",(D221-C221)/C221)</f>
        <v>-0.66666666666666663</v>
      </c>
    </row>
    <row r="222" spans="2:5" ht="15" thickBot="1" x14ac:dyDescent="0.25">
      <c r="B222" s="16" t="s">
        <v>92</v>
      </c>
      <c r="C222" s="5">
        <v>9</v>
      </c>
      <c r="D222" s="5">
        <v>6</v>
      </c>
      <c r="E222" s="6">
        <f t="shared" si="30"/>
        <v>-0.33333333333333331</v>
      </c>
    </row>
    <row r="223" spans="2:5" ht="15" thickBot="1" x14ac:dyDescent="0.25">
      <c r="B223" s="16" t="s">
        <v>93</v>
      </c>
      <c r="C223" s="5">
        <v>11</v>
      </c>
      <c r="D223" s="5">
        <v>9</v>
      </c>
      <c r="E223" s="6">
        <f t="shared" si="30"/>
        <v>-0.18181818181818182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6146</v>
      </c>
      <c r="D14" s="5">
        <v>5514</v>
      </c>
      <c r="E14" s="6">
        <f>IF(C14&gt;0,(D14-C14)/C14)</f>
        <v>-0.10283110966482265</v>
      </c>
    </row>
    <row r="15" spans="1:5" ht="20.100000000000001" customHeight="1" thickBot="1" x14ac:dyDescent="0.25">
      <c r="B15" s="4" t="s">
        <v>17</v>
      </c>
      <c r="C15" s="5">
        <v>5987</v>
      </c>
      <c r="D15" s="5">
        <v>5301</v>
      </c>
      <c r="E15" s="6">
        <f t="shared" ref="E15:E25" si="0">IF(C15&gt;0,(D15-C15)/C15)</f>
        <v>-0.11458159345248037</v>
      </c>
    </row>
    <row r="16" spans="1:5" ht="20.100000000000001" customHeight="1" thickBot="1" x14ac:dyDescent="0.25">
      <c r="B16" s="4" t="s">
        <v>18</v>
      </c>
      <c r="C16" s="5">
        <v>3866</v>
      </c>
      <c r="D16" s="5">
        <v>3343</v>
      </c>
      <c r="E16" s="6">
        <f t="shared" si="0"/>
        <v>-0.13528194516295913</v>
      </c>
    </row>
    <row r="17" spans="2:5" ht="20.100000000000001" customHeight="1" thickBot="1" x14ac:dyDescent="0.25">
      <c r="B17" s="4" t="s">
        <v>19</v>
      </c>
      <c r="C17" s="5">
        <v>2121</v>
      </c>
      <c r="D17" s="5">
        <v>1958</v>
      </c>
      <c r="E17" s="6">
        <f t="shared" si="0"/>
        <v>-7.6850542197076849E-2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12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3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0.35426757975613832</v>
      </c>
      <c r="D20" s="6">
        <f>D17/D15</f>
        <v>0.36936427089228446</v>
      </c>
      <c r="E20" s="6">
        <f t="shared" si="0"/>
        <v>4.2613809444652033E-2</v>
      </c>
    </row>
    <row r="21" spans="2:5" ht="30" customHeight="1" thickBot="1" x14ac:dyDescent="0.25">
      <c r="B21" s="4" t="s">
        <v>23</v>
      </c>
      <c r="C21" s="5">
        <v>593</v>
      </c>
      <c r="D21" s="5">
        <v>628</v>
      </c>
      <c r="E21" s="6">
        <f t="shared" si="0"/>
        <v>5.9021922428330521E-2</v>
      </c>
    </row>
    <row r="22" spans="2:5" ht="20.100000000000001" customHeight="1" thickBot="1" x14ac:dyDescent="0.25">
      <c r="B22" s="4" t="s">
        <v>24</v>
      </c>
      <c r="C22" s="5">
        <v>364</v>
      </c>
      <c r="D22" s="5">
        <v>387</v>
      </c>
      <c r="E22" s="6">
        <f t="shared" si="0"/>
        <v>6.3186813186813184E-2</v>
      </c>
    </row>
    <row r="23" spans="2:5" ht="20.100000000000001" customHeight="1" thickBot="1" x14ac:dyDescent="0.25">
      <c r="B23" s="4" t="s">
        <v>25</v>
      </c>
      <c r="C23" s="5">
        <v>229</v>
      </c>
      <c r="D23" s="5">
        <v>241</v>
      </c>
      <c r="E23" s="6">
        <f t="shared" si="0"/>
        <v>5.2401746724890827E-2</v>
      </c>
    </row>
    <row r="24" spans="2:5" ht="20.100000000000001" customHeight="1" thickBot="1" x14ac:dyDescent="0.25">
      <c r="B24" s="4" t="s">
        <v>21</v>
      </c>
      <c r="C24" s="6">
        <f>C23/C21</f>
        <v>0.38617200674536256</v>
      </c>
      <c r="D24" s="6">
        <f t="shared" ref="D24" si="1">D23/D21</f>
        <v>0.38375796178343952</v>
      </c>
      <c r="E24" s="6">
        <f t="shared" si="0"/>
        <v>-6.2512168664644796E-3</v>
      </c>
    </row>
    <row r="25" spans="2:5" ht="20.100000000000001" customHeight="1" thickBot="1" x14ac:dyDescent="0.25">
      <c r="B25" s="7" t="s">
        <v>26</v>
      </c>
      <c r="C25" s="6">
        <v>0.23585472420518694</v>
      </c>
      <c r="D25" s="6">
        <v>0.20664797569966381</v>
      </c>
      <c r="E25" s="6">
        <f t="shared" si="0"/>
        <v>-0.12383363786308593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1384</v>
      </c>
      <c r="D34" s="5">
        <v>1145</v>
      </c>
      <c r="E34" s="6">
        <f>IF(C34&gt;0,(D34-C34)/C34,"-")</f>
        <v>-0.17268786127167629</v>
      </c>
    </row>
    <row r="35" spans="2:5" ht="20.100000000000001" customHeight="1" thickBot="1" x14ac:dyDescent="0.25">
      <c r="B35" s="4" t="s">
        <v>29</v>
      </c>
      <c r="C35" s="5">
        <v>16</v>
      </c>
      <c r="D35" s="5">
        <v>20</v>
      </c>
      <c r="E35" s="6">
        <f t="shared" ref="E35:E37" si="2">IF(C35&gt;0,(D35-C35)/C35,"-")</f>
        <v>0.25</v>
      </c>
    </row>
    <row r="36" spans="2:5" ht="20.100000000000001" customHeight="1" thickBot="1" x14ac:dyDescent="0.25">
      <c r="B36" s="4" t="s">
        <v>28</v>
      </c>
      <c r="C36" s="5">
        <v>1232</v>
      </c>
      <c r="D36" s="5">
        <v>983</v>
      </c>
      <c r="E36" s="6">
        <f t="shared" si="2"/>
        <v>-0.2021103896103896</v>
      </c>
    </row>
    <row r="37" spans="2:5" ht="20.100000000000001" customHeight="1" thickBot="1" x14ac:dyDescent="0.25">
      <c r="B37" s="4" t="s">
        <v>30</v>
      </c>
      <c r="C37" s="5">
        <v>136</v>
      </c>
      <c r="D37" s="5">
        <v>142</v>
      </c>
      <c r="E37" s="6">
        <f t="shared" si="2"/>
        <v>4.4117647058823532E-2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789</v>
      </c>
      <c r="D44" s="5">
        <v>755</v>
      </c>
      <c r="E44" s="6">
        <f>IF(C44&gt;0,(D44-C44)/C44,"-")</f>
        <v>-4.3092522179974654E-2</v>
      </c>
    </row>
    <row r="45" spans="2:5" ht="20.100000000000001" customHeight="1" thickBot="1" x14ac:dyDescent="0.25">
      <c r="B45" s="4" t="s">
        <v>34</v>
      </c>
      <c r="C45" s="5">
        <v>108</v>
      </c>
      <c r="D45" s="5">
        <v>142</v>
      </c>
      <c r="E45" s="6">
        <f t="shared" ref="E45:E51" si="3">IF(C45&gt;0,(D45-C45)/C45,"-")</f>
        <v>0.31481481481481483</v>
      </c>
    </row>
    <row r="46" spans="2:5" ht="20.100000000000001" customHeight="1" thickBot="1" x14ac:dyDescent="0.25">
      <c r="B46" s="4" t="s">
        <v>31</v>
      </c>
      <c r="C46" s="5">
        <v>257</v>
      </c>
      <c r="D46" s="5">
        <v>226</v>
      </c>
      <c r="E46" s="6">
        <f t="shared" si="3"/>
        <v>-0.12062256809338522</v>
      </c>
    </row>
    <row r="47" spans="2:5" ht="20.100000000000001" customHeight="1" thickBot="1" x14ac:dyDescent="0.25">
      <c r="B47" s="4" t="s">
        <v>32</v>
      </c>
      <c r="C47" s="5">
        <v>1469</v>
      </c>
      <c r="D47" s="5">
        <v>1729</v>
      </c>
      <c r="E47" s="6">
        <f t="shared" si="3"/>
        <v>0.17699115044247787</v>
      </c>
    </row>
    <row r="48" spans="2:5" ht="20.100000000000001" customHeight="1" thickBot="1" x14ac:dyDescent="0.25">
      <c r="B48" s="4" t="s">
        <v>35</v>
      </c>
      <c r="C48" s="5">
        <v>1187</v>
      </c>
      <c r="D48" s="5">
        <v>1195</v>
      </c>
      <c r="E48" s="6">
        <f t="shared" si="3"/>
        <v>6.7396798652064023E-3</v>
      </c>
    </row>
    <row r="49" spans="2:5" ht="20.100000000000001" customHeight="1" thickBot="1" x14ac:dyDescent="0.25">
      <c r="B49" s="4" t="s">
        <v>67</v>
      </c>
      <c r="C49" s="5">
        <v>1423</v>
      </c>
      <c r="D49" s="5">
        <v>1386</v>
      </c>
      <c r="E49" s="6">
        <f t="shared" si="3"/>
        <v>-2.600140548137737E-2</v>
      </c>
    </row>
    <row r="50" spans="2:5" ht="20.100000000000001" customHeight="1" collapsed="1" thickBot="1" x14ac:dyDescent="0.25">
      <c r="B50" s="4" t="s">
        <v>36</v>
      </c>
      <c r="C50" s="6">
        <f>C44/(C44+C45)</f>
        <v>0.87959866220735783</v>
      </c>
      <c r="D50" s="6">
        <f>D44/(D44+D45)</f>
        <v>0.84169453734671129</v>
      </c>
      <c r="E50" s="6">
        <f t="shared" si="3"/>
        <v>-4.3092522179974585E-2</v>
      </c>
    </row>
    <row r="51" spans="2:5" ht="20.100000000000001" customHeight="1" thickBot="1" x14ac:dyDescent="0.25">
      <c r="B51" s="4" t="s">
        <v>37</v>
      </c>
      <c r="C51" s="6">
        <f>C47/(C46+C47)</f>
        <v>0.85110081112398606</v>
      </c>
      <c r="D51" s="6">
        <f t="shared" ref="D51" si="4">D47/(D46+D47)</f>
        <v>0.88439897698209724</v>
      </c>
      <c r="E51" s="6">
        <f t="shared" si="3"/>
        <v>3.9123644840775976E-2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899</v>
      </c>
      <c r="D58" s="5">
        <v>897</v>
      </c>
      <c r="E58" s="6">
        <f>IF(C58&gt;0,(D58-C58)/C58,"-")</f>
        <v>-2.2246941045606229E-3</v>
      </c>
    </row>
    <row r="59" spans="2:5" ht="20.100000000000001" customHeight="1" thickBot="1" x14ac:dyDescent="0.25">
      <c r="B59" s="4" t="s">
        <v>41</v>
      </c>
      <c r="C59" s="5">
        <v>548</v>
      </c>
      <c r="D59" s="5">
        <v>487</v>
      </c>
      <c r="E59" s="6">
        <f t="shared" ref="E59:E63" si="5">IF(C59&gt;0,(D59-C59)/C59,"-")</f>
        <v>-0.11131386861313869</v>
      </c>
    </row>
    <row r="60" spans="2:5" ht="20.100000000000001" customHeight="1" thickBot="1" x14ac:dyDescent="0.25">
      <c r="B60" s="4" t="s">
        <v>42</v>
      </c>
      <c r="C60" s="5">
        <v>242</v>
      </c>
      <c r="D60" s="5">
        <v>268</v>
      </c>
      <c r="E60" s="6">
        <f t="shared" si="5"/>
        <v>0.10743801652892562</v>
      </c>
    </row>
    <row r="61" spans="2:5" ht="20.100000000000001" customHeight="1" collapsed="1" thickBot="1" x14ac:dyDescent="0.25">
      <c r="B61" s="4" t="s">
        <v>98</v>
      </c>
      <c r="C61" s="6">
        <f>(C59+C60)/C58</f>
        <v>0.87875417130144606</v>
      </c>
      <c r="D61" s="6">
        <f>(D59+D60)/D58</f>
        <v>0.84169453734671129</v>
      </c>
      <c r="E61" s="6">
        <f t="shared" si="5"/>
        <v>-4.2172925221907034E-2</v>
      </c>
    </row>
    <row r="62" spans="2:5" ht="20.100000000000001" customHeight="1" thickBot="1" x14ac:dyDescent="0.25">
      <c r="B62" s="4" t="s">
        <v>39</v>
      </c>
      <c r="C62" s="6">
        <v>0.85093167701863359</v>
      </c>
      <c r="D62" s="6">
        <v>0.81848739495798317</v>
      </c>
      <c r="E62" s="6">
        <f t="shared" si="5"/>
        <v>-3.812795191069137E-2</v>
      </c>
    </row>
    <row r="63" spans="2:5" ht="20.100000000000001" customHeight="1" thickBot="1" x14ac:dyDescent="0.25">
      <c r="B63" s="4" t="s">
        <v>40</v>
      </c>
      <c r="C63" s="6">
        <v>0.94901960784313721</v>
      </c>
      <c r="D63" s="6">
        <v>0.88741721854304634</v>
      </c>
      <c r="E63" s="6">
        <f t="shared" si="5"/>
        <v>-6.4911608560013115E-2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7369</v>
      </c>
      <c r="D70" s="5">
        <v>7267</v>
      </c>
      <c r="E70" s="6">
        <f>IF(C70&gt;0,(D70-C70)/C70,"-")</f>
        <v>-1.3841769575247659E-2</v>
      </c>
    </row>
    <row r="71" spans="2:10" ht="20.100000000000001" customHeight="1" thickBot="1" x14ac:dyDescent="0.25">
      <c r="B71" s="4" t="s">
        <v>45</v>
      </c>
      <c r="C71" s="5">
        <v>1751</v>
      </c>
      <c r="D71" s="5">
        <v>1409</v>
      </c>
      <c r="E71" s="6">
        <f t="shared" ref="E71:E77" si="6">IF(C71&gt;0,(D71-C71)/C71,"-")</f>
        <v>-0.19531696173615076</v>
      </c>
    </row>
    <row r="72" spans="2:10" ht="20.100000000000001" customHeight="1" thickBot="1" x14ac:dyDescent="0.25">
      <c r="B72" s="4" t="s">
        <v>43</v>
      </c>
      <c r="C72" s="5">
        <v>13</v>
      </c>
      <c r="D72" s="5">
        <v>6</v>
      </c>
      <c r="E72" s="6">
        <f t="shared" si="6"/>
        <v>-0.53846153846153844</v>
      </c>
    </row>
    <row r="73" spans="2:10" ht="20.100000000000001" customHeight="1" thickBot="1" x14ac:dyDescent="0.25">
      <c r="B73" s="4" t="s">
        <v>46</v>
      </c>
      <c r="C73" s="5">
        <v>4079</v>
      </c>
      <c r="D73" s="5">
        <v>4178</v>
      </c>
      <c r="E73" s="6">
        <f t="shared" si="6"/>
        <v>2.4270654572199069E-2</v>
      </c>
    </row>
    <row r="74" spans="2:10" ht="20.100000000000001" customHeight="1" thickBot="1" x14ac:dyDescent="0.25">
      <c r="B74" s="4" t="s">
        <v>47</v>
      </c>
      <c r="C74" s="5">
        <v>1216</v>
      </c>
      <c r="D74" s="5">
        <v>1370</v>
      </c>
      <c r="E74" s="6">
        <f t="shared" si="6"/>
        <v>0.12664473684210525</v>
      </c>
    </row>
    <row r="75" spans="2:10" ht="20.100000000000001" customHeight="1" thickBot="1" x14ac:dyDescent="0.25">
      <c r="B75" s="4" t="s">
        <v>48</v>
      </c>
      <c r="C75" s="5">
        <v>304</v>
      </c>
      <c r="D75" s="5">
        <v>300</v>
      </c>
      <c r="E75" s="6">
        <f t="shared" si="6"/>
        <v>-1.3157894736842105E-2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6</v>
      </c>
      <c r="D77" s="5">
        <v>4</v>
      </c>
      <c r="E77" s="6">
        <f t="shared" si="6"/>
        <v>-0.33333333333333331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386</v>
      </c>
      <c r="D90" s="5">
        <v>394</v>
      </c>
      <c r="E90" s="6">
        <f>IF(C90&gt;0,(D90-C90)/C90,"-")</f>
        <v>2.072538860103627E-2</v>
      </c>
    </row>
    <row r="91" spans="2:5" ht="29.25" thickBot="1" x14ac:dyDescent="0.25">
      <c r="B91" s="4" t="s">
        <v>52</v>
      </c>
      <c r="C91" s="5">
        <v>257</v>
      </c>
      <c r="D91" s="5">
        <v>254</v>
      </c>
      <c r="E91" s="6">
        <f t="shared" ref="E91:E93" si="7">IF(C91&gt;0,(D91-C91)/C91,"-")</f>
        <v>-1.1673151750972763E-2</v>
      </c>
    </row>
    <row r="92" spans="2:5" ht="29.25" customHeight="1" thickBot="1" x14ac:dyDescent="0.25">
      <c r="B92" s="4" t="s">
        <v>53</v>
      </c>
      <c r="C92" s="5">
        <v>396</v>
      </c>
      <c r="D92" s="5">
        <v>354</v>
      </c>
      <c r="E92" s="6">
        <f t="shared" si="7"/>
        <v>-0.10606060606060606</v>
      </c>
    </row>
    <row r="93" spans="2:5" ht="29.25" customHeight="1" thickBot="1" x14ac:dyDescent="0.25">
      <c r="B93" s="4" t="s">
        <v>54</v>
      </c>
      <c r="C93" s="6">
        <f>(C90+C91)/(C90+C91+C92)</f>
        <v>0.61886429258902786</v>
      </c>
      <c r="D93" s="6">
        <f>(D90+D91)/(D90+D91+D92)</f>
        <v>0.6467065868263473</v>
      </c>
      <c r="E93" s="6">
        <f t="shared" si="7"/>
        <v>4.4989337033553484E-2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1044</v>
      </c>
      <c r="D100" s="5">
        <v>1017</v>
      </c>
      <c r="E100" s="6">
        <f>IF(C100&gt;0,(D100-C100)/C100,"-")</f>
        <v>-2.5862068965517241E-2</v>
      </c>
    </row>
    <row r="101" spans="2:5" ht="20.100000000000001" customHeight="1" thickBot="1" x14ac:dyDescent="0.25">
      <c r="B101" s="4" t="s">
        <v>41</v>
      </c>
      <c r="C101" s="5">
        <v>441</v>
      </c>
      <c r="D101" s="5">
        <v>454</v>
      </c>
      <c r="E101" s="6">
        <f t="shared" ref="E101:E105" si="8">IF(C101&gt;0,(D101-C101)/C101,"-")</f>
        <v>2.9478458049886622E-2</v>
      </c>
    </row>
    <row r="102" spans="2:5" ht="20.100000000000001" customHeight="1" thickBot="1" x14ac:dyDescent="0.25">
      <c r="B102" s="4" t="s">
        <v>42</v>
      </c>
      <c r="C102" s="5">
        <v>203</v>
      </c>
      <c r="D102" s="5">
        <v>196</v>
      </c>
      <c r="E102" s="6">
        <f t="shared" si="8"/>
        <v>-3.4482758620689655E-2</v>
      </c>
    </row>
    <row r="103" spans="2:5" ht="20.100000000000001" customHeight="1" thickBot="1" x14ac:dyDescent="0.25">
      <c r="B103" s="4" t="s">
        <v>98</v>
      </c>
      <c r="C103" s="6">
        <f>(C101+C102)/C100</f>
        <v>0.61685823754789271</v>
      </c>
      <c r="D103" s="6">
        <f>(D101+D102)/D100</f>
        <v>0.63913470993117005</v>
      </c>
      <c r="E103" s="6">
        <f t="shared" si="8"/>
        <v>3.6112790633760168E-2</v>
      </c>
    </row>
    <row r="104" spans="2:5" ht="20.100000000000001" customHeight="1" thickBot="1" x14ac:dyDescent="0.25">
      <c r="B104" s="4" t="s">
        <v>39</v>
      </c>
      <c r="C104" s="6">
        <v>0.61250000000000004</v>
      </c>
      <c r="D104" s="6">
        <v>0.6385372714486639</v>
      </c>
      <c r="E104" s="6">
        <f t="shared" si="8"/>
        <v>4.2509830936594051E-2</v>
      </c>
    </row>
    <row r="105" spans="2:5" ht="20.100000000000001" customHeight="1" thickBot="1" x14ac:dyDescent="0.25">
      <c r="B105" s="4" t="s">
        <v>40</v>
      </c>
      <c r="C105" s="6">
        <v>0.62654320987654322</v>
      </c>
      <c r="D105" s="6">
        <v>0.64052287581699341</v>
      </c>
      <c r="E105" s="6">
        <f t="shared" si="8"/>
        <v>2.2312373225152029E-2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1100</v>
      </c>
      <c r="D112" s="5">
        <v>1025</v>
      </c>
      <c r="E112" s="6">
        <f>IF(C112&gt;0,(D112-C112)/C112,"-")</f>
        <v>-6.8181818181818177E-2</v>
      </c>
    </row>
    <row r="113" spans="2:14" ht="15" thickBot="1" x14ac:dyDescent="0.25">
      <c r="B113" s="4" t="s">
        <v>56</v>
      </c>
      <c r="C113" s="5">
        <v>626</v>
      </c>
      <c r="D113" s="5">
        <v>646</v>
      </c>
      <c r="E113" s="6">
        <f t="shared" ref="E113:E114" si="9">IF(C113&gt;0,(D113-C113)/C113,"-")</f>
        <v>3.1948881789137379E-2</v>
      </c>
    </row>
    <row r="114" spans="2:14" ht="15" thickBot="1" x14ac:dyDescent="0.25">
      <c r="B114" s="4" t="s">
        <v>57</v>
      </c>
      <c r="C114" s="5">
        <v>474</v>
      </c>
      <c r="D114" s="5">
        <v>379</v>
      </c>
      <c r="E114" s="6">
        <f t="shared" si="9"/>
        <v>-0.20042194092827004</v>
      </c>
    </row>
    <row r="115" spans="2:14" s="22" customFormat="1" x14ac:dyDescent="0.2"/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10</v>
      </c>
      <c r="D128" s="10">
        <v>0</v>
      </c>
      <c r="E128" s="10">
        <v>1</v>
      </c>
      <c r="F128" s="10">
        <v>11</v>
      </c>
      <c r="G128" s="10">
        <v>9</v>
      </c>
      <c r="H128" s="10">
        <v>6</v>
      </c>
      <c r="I128" s="10">
        <v>5</v>
      </c>
      <c r="J128" s="10">
        <v>20</v>
      </c>
      <c r="K128" s="6">
        <f>IF(C128=0,"-",(G128-C128)/C128)</f>
        <v>-0.1</v>
      </c>
      <c r="L128" s="6" t="str">
        <f t="shared" ref="L128:N133" si="10">IF(D128=0,"-",(H128-D128)/D128)</f>
        <v>-</v>
      </c>
      <c r="M128" s="6">
        <f t="shared" si="10"/>
        <v>4</v>
      </c>
      <c r="N128" s="6">
        <f t="shared" si="10"/>
        <v>0.81818181818181823</v>
      </c>
    </row>
    <row r="129" spans="2:14" ht="15" thickBot="1" x14ac:dyDescent="0.25">
      <c r="B129" s="4" t="s">
        <v>64</v>
      </c>
      <c r="C129" s="10">
        <v>3</v>
      </c>
      <c r="D129" s="10">
        <v>0</v>
      </c>
      <c r="E129" s="10">
        <v>0</v>
      </c>
      <c r="F129" s="10">
        <v>3</v>
      </c>
      <c r="G129" s="10">
        <v>1</v>
      </c>
      <c r="H129" s="10">
        <v>0</v>
      </c>
      <c r="I129" s="10">
        <v>0</v>
      </c>
      <c r="J129" s="10">
        <v>1</v>
      </c>
      <c r="K129" s="6">
        <f t="shared" ref="K129:K133" si="11">IF(C129=0,"-",(G129-C129)/C129)</f>
        <v>-0.66666666666666663</v>
      </c>
      <c r="L129" s="6" t="str">
        <f t="shared" si="10"/>
        <v>-</v>
      </c>
      <c r="M129" s="6" t="str">
        <f t="shared" si="10"/>
        <v>-</v>
      </c>
      <c r="N129" s="6">
        <f t="shared" si="10"/>
        <v>-0.66666666666666663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13</v>
      </c>
      <c r="D133" s="10">
        <v>0</v>
      </c>
      <c r="E133" s="10">
        <v>1</v>
      </c>
      <c r="F133" s="10">
        <v>14</v>
      </c>
      <c r="G133" s="10">
        <v>10</v>
      </c>
      <c r="H133" s="10">
        <v>6</v>
      </c>
      <c r="I133" s="10">
        <v>5</v>
      </c>
      <c r="J133" s="10">
        <v>21</v>
      </c>
      <c r="K133" s="6">
        <f t="shared" si="11"/>
        <v>-0.23076923076923078</v>
      </c>
      <c r="L133" s="6" t="str">
        <f t="shared" si="10"/>
        <v>-</v>
      </c>
      <c r="M133" s="6">
        <f t="shared" si="10"/>
        <v>4</v>
      </c>
      <c r="N133" s="6">
        <f t="shared" si="10"/>
        <v>0.5</v>
      </c>
    </row>
    <row r="134" spans="2:14" ht="15" thickBot="1" x14ac:dyDescent="0.25">
      <c r="B134" s="4" t="s">
        <v>36</v>
      </c>
      <c r="C134" s="6">
        <f>IF(C128=0,"-",C128/(C128+C129))</f>
        <v>0.76923076923076927</v>
      </c>
      <c r="D134" s="6" t="str">
        <f>IF(D128=0,"-",D128/(D128+D129))</f>
        <v>-</v>
      </c>
      <c r="E134" s="6">
        <f t="shared" ref="E134:J134" si="12">IF(E128=0,"-",E128/(E128+E129))</f>
        <v>1</v>
      </c>
      <c r="F134" s="6">
        <f t="shared" si="12"/>
        <v>0.7857142857142857</v>
      </c>
      <c r="G134" s="6">
        <f t="shared" si="12"/>
        <v>0.9</v>
      </c>
      <c r="H134" s="6">
        <f t="shared" si="12"/>
        <v>1</v>
      </c>
      <c r="I134" s="6">
        <f t="shared" si="12"/>
        <v>1</v>
      </c>
      <c r="J134" s="6">
        <f t="shared" si="12"/>
        <v>0.95238095238095233</v>
      </c>
      <c r="K134" s="6">
        <f>IF(OR(C134="-",G134="-"),"-",(G134-C134)/C134)</f>
        <v>0.16999999999999996</v>
      </c>
      <c r="L134" s="6" t="str">
        <f t="shared" ref="L134:N135" si="13">IF(OR(D134="-",H134="-"),"-",(H134-D134)/D134)</f>
        <v>-</v>
      </c>
      <c r="M134" s="6">
        <f t="shared" si="13"/>
        <v>0</v>
      </c>
      <c r="N134" s="6">
        <f t="shared" si="13"/>
        <v>0.21212121212121207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7</v>
      </c>
      <c r="D143" s="10">
        <v>0</v>
      </c>
      <c r="E143" s="10">
        <v>0</v>
      </c>
      <c r="F143" s="10">
        <v>7</v>
      </c>
      <c r="G143" s="10">
        <v>21</v>
      </c>
      <c r="H143" s="10">
        <v>0</v>
      </c>
      <c r="I143" s="10">
        <v>2</v>
      </c>
      <c r="J143" s="10">
        <v>23</v>
      </c>
      <c r="K143" s="6">
        <f>IF(C143=0,"-",(G143-C143)/C143)</f>
        <v>2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2.2857142857142856</v>
      </c>
    </row>
    <row r="144" spans="2:14" ht="15" thickBot="1" x14ac:dyDescent="0.25">
      <c r="B144" s="4" t="s">
        <v>72</v>
      </c>
      <c r="C144" s="10">
        <v>46</v>
      </c>
      <c r="D144" s="10">
        <v>0</v>
      </c>
      <c r="E144" s="10">
        <v>8</v>
      </c>
      <c r="F144" s="10">
        <v>54</v>
      </c>
      <c r="G144" s="10">
        <v>5</v>
      </c>
      <c r="H144" s="10">
        <v>0</v>
      </c>
      <c r="I144" s="10">
        <v>6</v>
      </c>
      <c r="J144" s="10">
        <v>11</v>
      </c>
      <c r="K144" s="6">
        <f t="shared" ref="K144:K147" si="16">IF(C144=0,"-",(G144-C144)/C144)</f>
        <v>-0.89130434782608692</v>
      </c>
      <c r="L144" s="6" t="str">
        <f t="shared" si="15"/>
        <v>-</v>
      </c>
      <c r="M144" s="6">
        <f t="shared" si="15"/>
        <v>-0.25</v>
      </c>
      <c r="N144" s="6">
        <f t="shared" si="15"/>
        <v>-0.79629629629629628</v>
      </c>
    </row>
    <row r="145" spans="2:14" ht="15" thickBot="1" x14ac:dyDescent="0.25">
      <c r="B145" s="4" t="s">
        <v>73</v>
      </c>
      <c r="C145" s="10">
        <v>249</v>
      </c>
      <c r="D145" s="10">
        <v>0</v>
      </c>
      <c r="E145" s="10">
        <v>19</v>
      </c>
      <c r="F145" s="10">
        <v>268</v>
      </c>
      <c r="G145" s="10">
        <v>186</v>
      </c>
      <c r="H145" s="10">
        <v>0</v>
      </c>
      <c r="I145" s="10">
        <v>17</v>
      </c>
      <c r="J145" s="10">
        <v>203</v>
      </c>
      <c r="K145" s="6">
        <f t="shared" si="16"/>
        <v>-0.25301204819277107</v>
      </c>
      <c r="L145" s="6" t="str">
        <f t="shared" si="15"/>
        <v>-</v>
      </c>
      <c r="M145" s="6">
        <f t="shared" si="15"/>
        <v>-0.10526315789473684</v>
      </c>
      <c r="N145" s="6">
        <f t="shared" si="15"/>
        <v>-0.24253731343283583</v>
      </c>
    </row>
    <row r="146" spans="2:14" ht="15" thickBot="1" x14ac:dyDescent="0.25">
      <c r="B146" s="4" t="s">
        <v>74</v>
      </c>
      <c r="C146" s="10">
        <v>36</v>
      </c>
      <c r="D146" s="10">
        <v>0</v>
      </c>
      <c r="E146" s="10">
        <v>6</v>
      </c>
      <c r="F146" s="10">
        <v>42</v>
      </c>
      <c r="G146" s="10">
        <v>24</v>
      </c>
      <c r="H146" s="10">
        <v>0</v>
      </c>
      <c r="I146" s="10">
        <v>11</v>
      </c>
      <c r="J146" s="10">
        <v>35</v>
      </c>
      <c r="K146" s="6">
        <f t="shared" si="16"/>
        <v>-0.33333333333333331</v>
      </c>
      <c r="L146" s="6" t="str">
        <f t="shared" si="15"/>
        <v>-</v>
      </c>
      <c r="M146" s="6">
        <f t="shared" si="15"/>
        <v>0.83333333333333337</v>
      </c>
      <c r="N146" s="6">
        <f t="shared" si="15"/>
        <v>-0.16666666666666666</v>
      </c>
    </row>
    <row r="147" spans="2:14" ht="15" thickBot="1" x14ac:dyDescent="0.25">
      <c r="B147" s="4" t="s">
        <v>75</v>
      </c>
      <c r="C147" s="10">
        <v>1</v>
      </c>
      <c r="D147" s="10">
        <v>0</v>
      </c>
      <c r="E147" s="10">
        <v>0</v>
      </c>
      <c r="F147" s="10">
        <v>1</v>
      </c>
      <c r="G147" s="10">
        <v>0</v>
      </c>
      <c r="H147" s="10">
        <v>0</v>
      </c>
      <c r="I147" s="10">
        <v>0</v>
      </c>
      <c r="J147" s="10">
        <v>0</v>
      </c>
      <c r="K147" s="6">
        <f t="shared" si="16"/>
        <v>-1</v>
      </c>
      <c r="L147" s="6" t="str">
        <f t="shared" si="15"/>
        <v>-</v>
      </c>
      <c r="M147" s="6" t="str">
        <f t="shared" si="15"/>
        <v>-</v>
      </c>
      <c r="N147" s="6">
        <f t="shared" si="15"/>
        <v>-1</v>
      </c>
    </row>
    <row r="148" spans="2:14" ht="15" thickBot="1" x14ac:dyDescent="0.25">
      <c r="B148" s="7" t="s">
        <v>68</v>
      </c>
      <c r="C148" s="10">
        <v>339</v>
      </c>
      <c r="D148" s="10">
        <v>0</v>
      </c>
      <c r="E148" s="10">
        <v>33</v>
      </c>
      <c r="F148" s="10">
        <v>372</v>
      </c>
      <c r="G148" s="10">
        <v>236</v>
      </c>
      <c r="H148" s="10">
        <v>0</v>
      </c>
      <c r="I148" s="10">
        <v>36</v>
      </c>
      <c r="J148" s="10">
        <v>272</v>
      </c>
      <c r="K148" s="6">
        <f t="shared" ref="K148" si="17">IF(C148=0,"-",(G148-C148)/C148)</f>
        <v>-0.30383480825958703</v>
      </c>
      <c r="L148" s="6" t="str">
        <f t="shared" ref="L148" si="18">IF(D148=0,"-",(H148-D148)/D148)</f>
        <v>-</v>
      </c>
      <c r="M148" s="6">
        <f t="shared" ref="M148" si="19">IF(E148=0,"-",(I148-E148)/E148)</f>
        <v>9.0909090909090912E-2</v>
      </c>
      <c r="N148" s="6">
        <f t="shared" ref="N148" si="20">IF(F148=0,"-",(J148-F148)/F148)</f>
        <v>-0.26881720430107525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2.734375E-2</v>
      </c>
      <c r="D149" s="6" t="str">
        <f t="shared" si="21"/>
        <v>-</v>
      </c>
      <c r="E149" s="6" t="str">
        <f t="shared" si="21"/>
        <v>-</v>
      </c>
      <c r="F149" s="6">
        <f t="shared" si="21"/>
        <v>2.5454545454545455E-2</v>
      </c>
      <c r="G149" s="6">
        <f t="shared" si="21"/>
        <v>0.10144927536231885</v>
      </c>
      <c r="H149" s="6" t="str">
        <f t="shared" si="21"/>
        <v>-</v>
      </c>
      <c r="I149" s="6">
        <f t="shared" si="21"/>
        <v>0.10526315789473684</v>
      </c>
      <c r="J149" s="6">
        <f t="shared" si="21"/>
        <v>0.10176991150442478</v>
      </c>
      <c r="K149" s="6">
        <f>IF(OR(C149="-",G149="-"),"-",(G149-C149)/C149)</f>
        <v>2.7101449275362319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2.9981036662452594</v>
      </c>
    </row>
    <row r="150" spans="2:14" ht="29.25" thickBot="1" x14ac:dyDescent="0.25">
      <c r="B150" s="7" t="s">
        <v>77</v>
      </c>
      <c r="C150" s="6">
        <f t="shared" si="21"/>
        <v>0.56097560975609762</v>
      </c>
      <c r="D150" s="6" t="str">
        <f t="shared" si="21"/>
        <v>-</v>
      </c>
      <c r="E150" s="6">
        <f t="shared" si="21"/>
        <v>0.5714285714285714</v>
      </c>
      <c r="F150" s="6">
        <f t="shared" si="21"/>
        <v>0.5625</v>
      </c>
      <c r="G150" s="6">
        <f t="shared" si="21"/>
        <v>0.17241379310344829</v>
      </c>
      <c r="H150" s="6" t="str">
        <f t="shared" si="21"/>
        <v>-</v>
      </c>
      <c r="I150" s="6">
        <f t="shared" si="21"/>
        <v>0.35294117647058826</v>
      </c>
      <c r="J150" s="6">
        <f t="shared" si="21"/>
        <v>0.2391304347826087</v>
      </c>
      <c r="K150" s="6">
        <f>IF(OR(C150="-",G150="-"),"-",(G150-C150)/C150)</f>
        <v>-0.6926536731634183</v>
      </c>
      <c r="L150" s="6" t="str">
        <f t="shared" si="22"/>
        <v>-</v>
      </c>
      <c r="M150" s="6">
        <f t="shared" si="22"/>
        <v>-0.38235294117647051</v>
      </c>
      <c r="N150" s="6">
        <f t="shared" si="22"/>
        <v>-0.5748792270531401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285</v>
      </c>
      <c r="D157" s="19">
        <v>206</v>
      </c>
      <c r="E157" s="18">
        <f>IF(C157=0,"-",(D157-C157)/C157)</f>
        <v>-0.27719298245614032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49</v>
      </c>
      <c r="D158" s="19">
        <v>28</v>
      </c>
      <c r="E158" s="18">
        <f t="shared" ref="E158:E159" si="23">IF(C158=0,"-",(D158-C158)/C158)</f>
        <v>-0.42857142857142855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5</v>
      </c>
      <c r="D159" s="19">
        <v>2</v>
      </c>
      <c r="E159" s="18">
        <f t="shared" si="23"/>
        <v>-0.6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0.84070796460176989</v>
      </c>
      <c r="D160" s="18">
        <f>IF(D157=0,"-",D157/(D157+D158+D159))</f>
        <v>0.8728813559322034</v>
      </c>
      <c r="E160" s="18">
        <f>IF(OR(C160="-",D160="-"),"-",(D160-C160)/C160)</f>
        <v>3.8269402319357756E-2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14</v>
      </c>
      <c r="D166" s="5">
        <v>21</v>
      </c>
      <c r="E166" s="6">
        <f>IF(C166=0,"-",(D166-C166)/C166)</f>
        <v>0.5</v>
      </c>
    </row>
    <row r="167" spans="2:14" ht="20.100000000000001" customHeight="1" thickBot="1" x14ac:dyDescent="0.25">
      <c r="B167" s="4" t="s">
        <v>41</v>
      </c>
      <c r="C167" s="5">
        <v>4</v>
      </c>
      <c r="D167" s="5">
        <v>18</v>
      </c>
      <c r="E167" s="6">
        <f t="shared" ref="E167:E168" si="24">IF(C167=0,"-",(D167-C167)/C167)</f>
        <v>3.5</v>
      </c>
    </row>
    <row r="168" spans="2:14" ht="20.100000000000001" customHeight="1" thickBot="1" x14ac:dyDescent="0.25">
      <c r="B168" s="4" t="s">
        <v>42</v>
      </c>
      <c r="C168" s="5">
        <v>7</v>
      </c>
      <c r="D168" s="5">
        <v>2</v>
      </c>
      <c r="E168" s="6">
        <f t="shared" si="24"/>
        <v>-0.7142857142857143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0.7857142857142857</v>
      </c>
      <c r="D169" s="6">
        <f>IF(D166=0,"-",(D167+D168)/D166)</f>
        <v>0.95238095238095233</v>
      </c>
      <c r="E169" s="6">
        <f t="shared" ref="E169:E171" si="25">IF(OR(C169="-",D169="-"),"-",(D169-C169)/C169)</f>
        <v>0.21212121212121207</v>
      </c>
    </row>
    <row r="170" spans="2:14" ht="20.100000000000001" customHeight="1" thickBot="1" x14ac:dyDescent="0.25">
      <c r="B170" s="4" t="s">
        <v>39</v>
      </c>
      <c r="C170" s="6">
        <v>0.8</v>
      </c>
      <c r="D170" s="6">
        <v>1</v>
      </c>
      <c r="E170" s="6">
        <f t="shared" si="25"/>
        <v>0.24999999999999994</v>
      </c>
    </row>
    <row r="171" spans="2:14" ht="20.100000000000001" customHeight="1" thickBot="1" x14ac:dyDescent="0.25">
      <c r="B171" s="4" t="s">
        <v>40</v>
      </c>
      <c r="C171" s="6">
        <v>0.77777777777777779</v>
      </c>
      <c r="D171" s="6">
        <v>0.66666666666666663</v>
      </c>
      <c r="E171" s="6">
        <f t="shared" si="25"/>
        <v>-0.1428571428571429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17</v>
      </c>
      <c r="D178" s="5">
        <v>19</v>
      </c>
      <c r="E178" s="6">
        <f>IF(C178=0,"-",(D178-C178)/C178)</f>
        <v>0.11764705882352941</v>
      </c>
      <c r="H178" s="13"/>
    </row>
    <row r="179" spans="2:8" ht="15" thickBot="1" x14ac:dyDescent="0.25">
      <c r="B179" s="4" t="s">
        <v>43</v>
      </c>
      <c r="C179" s="5">
        <v>15</v>
      </c>
      <c r="D179" s="5">
        <v>11</v>
      </c>
      <c r="E179" s="6">
        <f t="shared" ref="E179:E185" si="26">IF(C179=0,"-",(D179-C179)/C179)</f>
        <v>-0.26666666666666666</v>
      </c>
      <c r="H179" s="13"/>
    </row>
    <row r="180" spans="2:8" ht="15" thickBot="1" x14ac:dyDescent="0.25">
      <c r="B180" s="4" t="s">
        <v>47</v>
      </c>
      <c r="C180" s="5">
        <v>1</v>
      </c>
      <c r="D180" s="5">
        <v>3</v>
      </c>
      <c r="E180" s="6">
        <f t="shared" si="26"/>
        <v>2</v>
      </c>
      <c r="H180" s="13"/>
    </row>
    <row r="181" spans="2:8" ht="15" thickBot="1" x14ac:dyDescent="0.25">
      <c r="B181" s="4" t="s">
        <v>78</v>
      </c>
      <c r="C181" s="5">
        <v>1</v>
      </c>
      <c r="D181" s="5">
        <v>5</v>
      </c>
      <c r="E181" s="6">
        <f t="shared" si="26"/>
        <v>4</v>
      </c>
      <c r="H181" s="13"/>
    </row>
    <row r="182" spans="2:8" ht="15" thickBot="1" x14ac:dyDescent="0.25">
      <c r="B182" s="15" t="s">
        <v>79</v>
      </c>
      <c r="C182" s="5">
        <v>397</v>
      </c>
      <c r="D182" s="5">
        <v>257</v>
      </c>
      <c r="E182" s="6">
        <f t="shared" si="26"/>
        <v>-0.3526448362720403</v>
      </c>
      <c r="H182" s="13"/>
    </row>
    <row r="183" spans="2:8" ht="15" thickBot="1" x14ac:dyDescent="0.25">
      <c r="B183" s="4" t="s">
        <v>47</v>
      </c>
      <c r="C183" s="5">
        <v>368</v>
      </c>
      <c r="D183" s="5">
        <v>218</v>
      </c>
      <c r="E183" s="6">
        <f t="shared" si="26"/>
        <v>-0.40760869565217389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29</v>
      </c>
      <c r="D185" s="5">
        <v>39</v>
      </c>
      <c r="E185" s="6">
        <f t="shared" si="26"/>
        <v>0.34482758620689657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12</v>
      </c>
      <c r="D197" s="5">
        <v>10</v>
      </c>
      <c r="E197" s="6">
        <f t="shared" ref="E197:E200" si="27">IF(C197=0,"-",(D197-C197)/C197)</f>
        <v>-0.16666666666666666</v>
      </c>
    </row>
    <row r="198" spans="2:5" ht="15" thickBot="1" x14ac:dyDescent="0.25">
      <c r="B198" s="4" t="s">
        <v>83</v>
      </c>
      <c r="C198" s="5">
        <v>0</v>
      </c>
      <c r="D198" s="5">
        <v>2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12</v>
      </c>
      <c r="D199" s="5">
        <v>12</v>
      </c>
      <c r="E199" s="6">
        <f t="shared" si="27"/>
        <v>0</v>
      </c>
    </row>
    <row r="200" spans="2:5" ht="15" thickBot="1" x14ac:dyDescent="0.25">
      <c r="B200" s="4" t="s">
        <v>85</v>
      </c>
      <c r="C200" s="5">
        <v>11</v>
      </c>
      <c r="D200" s="5">
        <v>7</v>
      </c>
      <c r="E200" s="6">
        <f t="shared" si="27"/>
        <v>-0.36363636363636365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12</v>
      </c>
      <c r="D208" s="5">
        <v>10</v>
      </c>
      <c r="E208" s="6">
        <f t="shared" si="28"/>
        <v>-0.16666666666666666</v>
      </c>
    </row>
    <row r="209" spans="2:5" ht="20.100000000000001" customHeight="1" thickBot="1" x14ac:dyDescent="0.25">
      <c r="B209" s="17" t="s">
        <v>86</v>
      </c>
      <c r="C209" s="5">
        <v>11</v>
      </c>
      <c r="D209" s="5">
        <v>9</v>
      </c>
      <c r="E209" s="6">
        <f t="shared" si="28"/>
        <v>-0.18181818181818182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1</v>
      </c>
      <c r="E210" s="6">
        <f t="shared" si="28"/>
        <v>0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1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1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17</v>
      </c>
      <c r="D221" s="5">
        <v>10</v>
      </c>
      <c r="E221" s="6">
        <f t="shared" ref="E221:E223" si="30">IF(C221=0,"-",(D221-C221)/C221)</f>
        <v>-0.41176470588235292</v>
      </c>
    </row>
    <row r="222" spans="2:5" ht="15" thickBot="1" x14ac:dyDescent="0.25">
      <c r="B222" s="16" t="s">
        <v>92</v>
      </c>
      <c r="C222" s="5">
        <v>14</v>
      </c>
      <c r="D222" s="5">
        <v>16</v>
      </c>
      <c r="E222" s="6">
        <f t="shared" si="30"/>
        <v>0.14285714285714285</v>
      </c>
    </row>
    <row r="223" spans="2:5" ht="15" thickBot="1" x14ac:dyDescent="0.25">
      <c r="B223" s="16" t="s">
        <v>93</v>
      </c>
      <c r="C223" s="5">
        <v>51</v>
      </c>
      <c r="D223" s="5">
        <v>35</v>
      </c>
      <c r="E223" s="6">
        <f t="shared" si="30"/>
        <v>-0.31372549019607843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618</v>
      </c>
      <c r="D14" s="5">
        <v>568</v>
      </c>
      <c r="E14" s="6">
        <f>IF(C14&gt;0,(D14-C14)/C14)</f>
        <v>-8.0906148867313912E-2</v>
      </c>
    </row>
    <row r="15" spans="1:5" ht="20.100000000000001" customHeight="1" thickBot="1" x14ac:dyDescent="0.25">
      <c r="B15" s="4" t="s">
        <v>17</v>
      </c>
      <c r="C15" s="5">
        <v>618</v>
      </c>
      <c r="D15" s="5">
        <v>567</v>
      </c>
      <c r="E15" s="6">
        <f t="shared" ref="E15:E25" si="0">IF(C15&gt;0,(D15-C15)/C15)</f>
        <v>-8.2524271844660199E-2</v>
      </c>
    </row>
    <row r="16" spans="1:5" ht="20.100000000000001" customHeight="1" thickBot="1" x14ac:dyDescent="0.25">
      <c r="B16" s="4" t="s">
        <v>18</v>
      </c>
      <c r="C16" s="5">
        <v>537</v>
      </c>
      <c r="D16" s="5">
        <v>493</v>
      </c>
      <c r="E16" s="6">
        <f t="shared" si="0"/>
        <v>-8.1936685288640593E-2</v>
      </c>
    </row>
    <row r="17" spans="2:5" ht="20.100000000000001" customHeight="1" thickBot="1" x14ac:dyDescent="0.25">
      <c r="B17" s="4" t="s">
        <v>19</v>
      </c>
      <c r="C17" s="5">
        <v>81</v>
      </c>
      <c r="D17" s="5">
        <v>74</v>
      </c>
      <c r="E17" s="6">
        <f t="shared" si="0"/>
        <v>-8.6419753086419748E-2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0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0.13106796116504854</v>
      </c>
      <c r="D20" s="6">
        <f>D17/D15</f>
        <v>0.13051146384479717</v>
      </c>
      <c r="E20" s="6">
        <f t="shared" si="0"/>
        <v>-4.2458684433993423E-3</v>
      </c>
    </row>
    <row r="21" spans="2:5" ht="30" customHeight="1" thickBot="1" x14ac:dyDescent="0.25">
      <c r="B21" s="4" t="s">
        <v>23</v>
      </c>
      <c r="C21" s="5">
        <v>43</v>
      </c>
      <c r="D21" s="5">
        <v>30</v>
      </c>
      <c r="E21" s="6">
        <f t="shared" si="0"/>
        <v>-0.30232558139534882</v>
      </c>
    </row>
    <row r="22" spans="2:5" ht="20.100000000000001" customHeight="1" thickBot="1" x14ac:dyDescent="0.25">
      <c r="B22" s="4" t="s">
        <v>24</v>
      </c>
      <c r="C22" s="5">
        <v>30</v>
      </c>
      <c r="D22" s="5">
        <v>21</v>
      </c>
      <c r="E22" s="6">
        <f t="shared" si="0"/>
        <v>-0.3</v>
      </c>
    </row>
    <row r="23" spans="2:5" ht="20.100000000000001" customHeight="1" thickBot="1" x14ac:dyDescent="0.25">
      <c r="B23" s="4" t="s">
        <v>25</v>
      </c>
      <c r="C23" s="5">
        <v>13</v>
      </c>
      <c r="D23" s="5">
        <v>9</v>
      </c>
      <c r="E23" s="6">
        <f t="shared" si="0"/>
        <v>-0.30769230769230771</v>
      </c>
    </row>
    <row r="24" spans="2:5" ht="20.100000000000001" customHeight="1" thickBot="1" x14ac:dyDescent="0.25">
      <c r="B24" s="4" t="s">
        <v>21</v>
      </c>
      <c r="C24" s="6">
        <f>C23/C21</f>
        <v>0.30232558139534882</v>
      </c>
      <c r="D24" s="6">
        <f t="shared" ref="D24" si="1">D23/D21</f>
        <v>0.3</v>
      </c>
      <c r="E24" s="6">
        <f t="shared" si="0"/>
        <v>-7.6923076923076693E-3</v>
      </c>
    </row>
    <row r="25" spans="2:5" ht="20.100000000000001" customHeight="1" thickBot="1" x14ac:dyDescent="0.25">
      <c r="B25" s="7" t="s">
        <v>26</v>
      </c>
      <c r="C25" s="6">
        <v>0.11461211772778694</v>
      </c>
      <c r="D25" s="6">
        <v>0.10544933131733554</v>
      </c>
      <c r="E25" s="6">
        <f t="shared" si="0"/>
        <v>-7.994605275694984E-2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185</v>
      </c>
      <c r="D34" s="5">
        <v>160</v>
      </c>
      <c r="E34" s="6">
        <f>IF(C34&gt;0,(D34-C34)/C34,"-")</f>
        <v>-0.13513513513513514</v>
      </c>
    </row>
    <row r="35" spans="2:5" ht="20.100000000000001" customHeight="1" thickBot="1" x14ac:dyDescent="0.25">
      <c r="B35" s="4" t="s">
        <v>29</v>
      </c>
      <c r="C35" s="5">
        <v>0</v>
      </c>
      <c r="D35" s="5">
        <v>4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136</v>
      </c>
      <c r="D36" s="5">
        <v>118</v>
      </c>
      <c r="E36" s="6">
        <f t="shared" si="2"/>
        <v>-0.13235294117647059</v>
      </c>
    </row>
    <row r="37" spans="2:5" ht="20.100000000000001" customHeight="1" thickBot="1" x14ac:dyDescent="0.25">
      <c r="B37" s="4" t="s">
        <v>30</v>
      </c>
      <c r="C37" s="5">
        <v>49</v>
      </c>
      <c r="D37" s="5">
        <v>38</v>
      </c>
      <c r="E37" s="6">
        <f t="shared" si="2"/>
        <v>-0.22448979591836735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104</v>
      </c>
      <c r="D44" s="5">
        <v>112</v>
      </c>
      <c r="E44" s="6">
        <f>IF(C44&gt;0,(D44-C44)/C44,"-")</f>
        <v>7.6923076923076927E-2</v>
      </c>
    </row>
    <row r="45" spans="2:5" ht="20.100000000000001" customHeight="1" thickBot="1" x14ac:dyDescent="0.25">
      <c r="B45" s="4" t="s">
        <v>34</v>
      </c>
      <c r="C45" s="5">
        <v>5</v>
      </c>
      <c r="D45" s="5">
        <v>10</v>
      </c>
      <c r="E45" s="6">
        <f t="shared" ref="E45:E51" si="3">IF(C45&gt;0,(D45-C45)/C45,"-")</f>
        <v>1</v>
      </c>
    </row>
    <row r="46" spans="2:5" ht="20.100000000000001" customHeight="1" thickBot="1" x14ac:dyDescent="0.25">
      <c r="B46" s="4" t="s">
        <v>31</v>
      </c>
      <c r="C46" s="5">
        <v>17</v>
      </c>
      <c r="D46" s="5">
        <v>43</v>
      </c>
      <c r="E46" s="6">
        <f t="shared" si="3"/>
        <v>1.5294117647058822</v>
      </c>
    </row>
    <row r="47" spans="2:5" ht="20.100000000000001" customHeight="1" thickBot="1" x14ac:dyDescent="0.25">
      <c r="B47" s="4" t="s">
        <v>32</v>
      </c>
      <c r="C47" s="5">
        <v>222</v>
      </c>
      <c r="D47" s="5">
        <v>228</v>
      </c>
      <c r="E47" s="6">
        <f t="shared" si="3"/>
        <v>2.7027027027027029E-2</v>
      </c>
    </row>
    <row r="48" spans="2:5" ht="20.100000000000001" customHeight="1" thickBot="1" x14ac:dyDescent="0.25">
      <c r="B48" s="4" t="s">
        <v>35</v>
      </c>
      <c r="C48" s="5">
        <v>131</v>
      </c>
      <c r="D48" s="5">
        <v>114</v>
      </c>
      <c r="E48" s="6">
        <f t="shared" si="3"/>
        <v>-0.12977099236641221</v>
      </c>
    </row>
    <row r="49" spans="2:5" ht="20.100000000000001" customHeight="1" thickBot="1" x14ac:dyDescent="0.25">
      <c r="B49" s="4" t="s">
        <v>67</v>
      </c>
      <c r="C49" s="5">
        <v>75</v>
      </c>
      <c r="D49" s="5">
        <v>58</v>
      </c>
      <c r="E49" s="6">
        <f t="shared" si="3"/>
        <v>-0.22666666666666666</v>
      </c>
    </row>
    <row r="50" spans="2:5" ht="20.100000000000001" customHeight="1" collapsed="1" thickBot="1" x14ac:dyDescent="0.25">
      <c r="B50" s="4" t="s">
        <v>36</v>
      </c>
      <c r="C50" s="6">
        <f>C44/(C44+C45)</f>
        <v>0.95412844036697253</v>
      </c>
      <c r="D50" s="6">
        <f>D44/(D44+D45)</f>
        <v>0.91803278688524592</v>
      </c>
      <c r="E50" s="6">
        <f t="shared" si="3"/>
        <v>-3.7831021437578848E-2</v>
      </c>
    </row>
    <row r="51" spans="2:5" ht="20.100000000000001" customHeight="1" thickBot="1" x14ac:dyDescent="0.25">
      <c r="B51" s="4" t="s">
        <v>37</v>
      </c>
      <c r="C51" s="6">
        <f>C47/(C46+C47)</f>
        <v>0.92887029288702927</v>
      </c>
      <c r="D51" s="6">
        <f t="shared" ref="D51" si="4">D47/(D46+D47)</f>
        <v>0.84132841328413288</v>
      </c>
      <c r="E51" s="6">
        <f t="shared" si="3"/>
        <v>-9.4245537049965036E-2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110</v>
      </c>
      <c r="D58" s="5">
        <v>122</v>
      </c>
      <c r="E58" s="6">
        <f>IF(C58&gt;0,(D58-C58)/C58,"-")</f>
        <v>0.10909090909090909</v>
      </c>
    </row>
    <row r="59" spans="2:5" ht="20.100000000000001" customHeight="1" thickBot="1" x14ac:dyDescent="0.25">
      <c r="B59" s="4" t="s">
        <v>41</v>
      </c>
      <c r="C59" s="5">
        <v>93</v>
      </c>
      <c r="D59" s="5">
        <v>108</v>
      </c>
      <c r="E59" s="6">
        <f t="shared" ref="E59:E63" si="5">IF(C59&gt;0,(D59-C59)/C59,"-")</f>
        <v>0.16129032258064516</v>
      </c>
    </row>
    <row r="60" spans="2:5" ht="20.100000000000001" customHeight="1" thickBot="1" x14ac:dyDescent="0.25">
      <c r="B60" s="4" t="s">
        <v>42</v>
      </c>
      <c r="C60" s="5">
        <v>12</v>
      </c>
      <c r="D60" s="5">
        <v>4</v>
      </c>
      <c r="E60" s="6">
        <f t="shared" si="5"/>
        <v>-0.66666666666666663</v>
      </c>
    </row>
    <row r="61" spans="2:5" ht="20.100000000000001" customHeight="1" collapsed="1" thickBot="1" x14ac:dyDescent="0.25">
      <c r="B61" s="4" t="s">
        <v>98</v>
      </c>
      <c r="C61" s="6">
        <f>(C59+C60)/C58</f>
        <v>0.95454545454545459</v>
      </c>
      <c r="D61" s="6">
        <f>(D59+D60)/D58</f>
        <v>0.91803278688524592</v>
      </c>
      <c r="E61" s="6">
        <f t="shared" si="5"/>
        <v>-3.8251366120218601E-2</v>
      </c>
    </row>
    <row r="62" spans="2:5" ht="20.100000000000001" customHeight="1" thickBot="1" x14ac:dyDescent="0.25">
      <c r="B62" s="4" t="s">
        <v>39</v>
      </c>
      <c r="C62" s="6">
        <v>0.94897959183673475</v>
      </c>
      <c r="D62" s="6">
        <v>0.9152542372881356</v>
      </c>
      <c r="E62" s="6">
        <f t="shared" si="5"/>
        <v>-3.5538545653362542E-2</v>
      </c>
    </row>
    <row r="63" spans="2:5" ht="20.100000000000001" customHeight="1" thickBot="1" x14ac:dyDescent="0.25">
      <c r="B63" s="4" t="s">
        <v>40</v>
      </c>
      <c r="C63" s="6">
        <v>1</v>
      </c>
      <c r="D63" s="6">
        <v>1</v>
      </c>
      <c r="E63" s="6">
        <f t="shared" si="5"/>
        <v>0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708</v>
      </c>
      <c r="D70" s="5">
        <v>598</v>
      </c>
      <c r="E70" s="6">
        <f>IF(C70&gt;0,(D70-C70)/C70,"-")</f>
        <v>-0.15536723163841809</v>
      </c>
    </row>
    <row r="71" spans="2:10" ht="20.100000000000001" customHeight="1" thickBot="1" x14ac:dyDescent="0.25">
      <c r="B71" s="4" t="s">
        <v>45</v>
      </c>
      <c r="C71" s="5">
        <v>190</v>
      </c>
      <c r="D71" s="5">
        <v>165</v>
      </c>
      <c r="E71" s="6">
        <f t="shared" ref="E71:E77" si="6">IF(C71&gt;0,(D71-C71)/C71,"-")</f>
        <v>-0.13157894736842105</v>
      </c>
    </row>
    <row r="72" spans="2:10" ht="20.100000000000001" customHeight="1" thickBot="1" x14ac:dyDescent="0.25">
      <c r="B72" s="4" t="s">
        <v>43</v>
      </c>
      <c r="C72" s="5">
        <v>3</v>
      </c>
      <c r="D72" s="5">
        <v>1</v>
      </c>
      <c r="E72" s="6">
        <f t="shared" si="6"/>
        <v>-0.66666666666666663</v>
      </c>
    </row>
    <row r="73" spans="2:10" ht="20.100000000000001" customHeight="1" thickBot="1" x14ac:dyDescent="0.25">
      <c r="B73" s="4" t="s">
        <v>46</v>
      </c>
      <c r="C73" s="5">
        <v>356</v>
      </c>
      <c r="D73" s="5">
        <v>289</v>
      </c>
      <c r="E73" s="6">
        <f t="shared" si="6"/>
        <v>-0.18820224719101122</v>
      </c>
    </row>
    <row r="74" spans="2:10" ht="20.100000000000001" customHeight="1" thickBot="1" x14ac:dyDescent="0.25">
      <c r="B74" s="4" t="s">
        <v>47</v>
      </c>
      <c r="C74" s="5">
        <v>128</v>
      </c>
      <c r="D74" s="5">
        <v>113</v>
      </c>
      <c r="E74" s="6">
        <f t="shared" si="6"/>
        <v>-0.1171875</v>
      </c>
    </row>
    <row r="75" spans="2:10" ht="20.100000000000001" customHeight="1" thickBot="1" x14ac:dyDescent="0.25">
      <c r="B75" s="4" t="s">
        <v>48</v>
      </c>
      <c r="C75" s="5">
        <v>31</v>
      </c>
      <c r="D75" s="5">
        <v>30</v>
      </c>
      <c r="E75" s="6">
        <f t="shared" si="6"/>
        <v>-3.2258064516129031E-2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70</v>
      </c>
      <c r="D90" s="5">
        <v>61</v>
      </c>
      <c r="E90" s="6">
        <f>IF(C90&gt;0,(D90-C90)/C90,"-")</f>
        <v>-0.12857142857142856</v>
      </c>
    </row>
    <row r="91" spans="2:5" ht="29.25" thickBot="1" x14ac:dyDescent="0.25">
      <c r="B91" s="4" t="s">
        <v>52</v>
      </c>
      <c r="C91" s="5">
        <v>16</v>
      </c>
      <c r="D91" s="5">
        <v>18</v>
      </c>
      <c r="E91" s="6">
        <f t="shared" ref="E91:E93" si="7">IF(C91&gt;0,(D91-C91)/C91,"-")</f>
        <v>0.125</v>
      </c>
    </row>
    <row r="92" spans="2:5" ht="29.25" customHeight="1" thickBot="1" x14ac:dyDescent="0.25">
      <c r="B92" s="4" t="s">
        <v>53</v>
      </c>
      <c r="C92" s="5">
        <v>20</v>
      </c>
      <c r="D92" s="5">
        <v>10</v>
      </c>
      <c r="E92" s="6">
        <f t="shared" si="7"/>
        <v>-0.5</v>
      </c>
    </row>
    <row r="93" spans="2:5" ht="29.25" customHeight="1" thickBot="1" x14ac:dyDescent="0.25">
      <c r="B93" s="4" t="s">
        <v>54</v>
      </c>
      <c r="C93" s="6">
        <f>(C90+C91)/(C90+C91+C92)</f>
        <v>0.81132075471698117</v>
      </c>
      <c r="D93" s="6">
        <f>(D90+D91)/(D90+D91+D92)</f>
        <v>0.88764044943820219</v>
      </c>
      <c r="E93" s="6">
        <f t="shared" si="7"/>
        <v>9.4068460935458467E-2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107</v>
      </c>
      <c r="D100" s="5">
        <v>90</v>
      </c>
      <c r="E100" s="6">
        <f>IF(C100&gt;0,(D100-C100)/C100,"-")</f>
        <v>-0.15887850467289719</v>
      </c>
    </row>
    <row r="101" spans="2:5" ht="20.100000000000001" customHeight="1" thickBot="1" x14ac:dyDescent="0.25">
      <c r="B101" s="4" t="s">
        <v>41</v>
      </c>
      <c r="C101" s="5">
        <v>81</v>
      </c>
      <c r="D101" s="5">
        <v>64</v>
      </c>
      <c r="E101" s="6">
        <f t="shared" ref="E101:E105" si="8">IF(C101&gt;0,(D101-C101)/C101,"-")</f>
        <v>-0.20987654320987653</v>
      </c>
    </row>
    <row r="102" spans="2:5" ht="20.100000000000001" customHeight="1" thickBot="1" x14ac:dyDescent="0.25">
      <c r="B102" s="4" t="s">
        <v>42</v>
      </c>
      <c r="C102" s="5">
        <v>6</v>
      </c>
      <c r="D102" s="5">
        <v>16</v>
      </c>
      <c r="E102" s="6">
        <f t="shared" si="8"/>
        <v>1.6666666666666667</v>
      </c>
    </row>
    <row r="103" spans="2:5" ht="20.100000000000001" customHeight="1" thickBot="1" x14ac:dyDescent="0.25">
      <c r="B103" s="4" t="s">
        <v>98</v>
      </c>
      <c r="C103" s="6">
        <f>(C101+C102)/C100</f>
        <v>0.81308411214953269</v>
      </c>
      <c r="D103" s="6">
        <f>(D101+D102)/D100</f>
        <v>0.88888888888888884</v>
      </c>
      <c r="E103" s="6">
        <f t="shared" si="8"/>
        <v>9.3231162196679401E-2</v>
      </c>
    </row>
    <row r="104" spans="2:5" ht="20.100000000000001" customHeight="1" thickBot="1" x14ac:dyDescent="0.25">
      <c r="B104" s="4" t="s">
        <v>39</v>
      </c>
      <c r="C104" s="6">
        <v>0.82653061224489799</v>
      </c>
      <c r="D104" s="6">
        <v>0.87671232876712324</v>
      </c>
      <c r="E104" s="6">
        <f t="shared" si="8"/>
        <v>6.0713681718247835E-2</v>
      </c>
    </row>
    <row r="105" spans="2:5" ht="20.100000000000001" customHeight="1" thickBot="1" x14ac:dyDescent="0.25">
      <c r="B105" s="4" t="s">
        <v>40</v>
      </c>
      <c r="C105" s="6">
        <v>0.66666666666666663</v>
      </c>
      <c r="D105" s="6">
        <v>0.94117647058823528</v>
      </c>
      <c r="E105" s="6">
        <f t="shared" si="8"/>
        <v>0.41176470588235298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132</v>
      </c>
      <c r="D112" s="5">
        <v>108</v>
      </c>
      <c r="E112" s="6">
        <f>IF(C112&gt;0,(D112-C112)/C112,"-")</f>
        <v>-0.18181818181818182</v>
      </c>
    </row>
    <row r="113" spans="2:14" ht="15" thickBot="1" x14ac:dyDescent="0.25">
      <c r="B113" s="4" t="s">
        <v>56</v>
      </c>
      <c r="C113" s="5">
        <v>123</v>
      </c>
      <c r="D113" s="5">
        <v>106</v>
      </c>
      <c r="E113" s="6">
        <f t="shared" ref="E113:E114" si="9">IF(C113&gt;0,(D113-C113)/C113,"-")</f>
        <v>-0.13821138211382114</v>
      </c>
    </row>
    <row r="114" spans="2:14" ht="15" thickBot="1" x14ac:dyDescent="0.25">
      <c r="B114" s="4" t="s">
        <v>57</v>
      </c>
      <c r="C114" s="5">
        <v>9</v>
      </c>
      <c r="D114" s="5">
        <v>2</v>
      </c>
      <c r="E114" s="6">
        <f t="shared" si="9"/>
        <v>-0.77777777777777779</v>
      </c>
    </row>
    <row r="115" spans="2:14" s="22" customFormat="1" x14ac:dyDescent="0.2"/>
    <row r="116" spans="2:14" s="22" customFormat="1" x14ac:dyDescent="0.2"/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0</v>
      </c>
      <c r="E128" s="10">
        <v>0</v>
      </c>
      <c r="F128" s="10">
        <v>1</v>
      </c>
      <c r="G128" s="10">
        <v>1</v>
      </c>
      <c r="H128" s="10">
        <v>1</v>
      </c>
      <c r="I128" s="10">
        <v>0</v>
      </c>
      <c r="J128" s="10">
        <v>2</v>
      </c>
      <c r="K128" s="6">
        <f>IF(C128=0,"-",(G128-C128)/C128)</f>
        <v>0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1</v>
      </c>
    </row>
    <row r="129" spans="2:14" ht="15" thickBot="1" x14ac:dyDescent="0.25">
      <c r="B129" s="4" t="s">
        <v>64</v>
      </c>
      <c r="C129" s="10">
        <v>1</v>
      </c>
      <c r="D129" s="10">
        <v>0</v>
      </c>
      <c r="E129" s="10">
        <v>0</v>
      </c>
      <c r="F129" s="10">
        <v>1</v>
      </c>
      <c r="G129" s="10">
        <v>0</v>
      </c>
      <c r="H129" s="10">
        <v>0</v>
      </c>
      <c r="I129" s="10">
        <v>0</v>
      </c>
      <c r="J129" s="10">
        <v>0</v>
      </c>
      <c r="K129" s="6">
        <f t="shared" ref="K129:K133" si="11">IF(C129=0,"-",(G129-C129)/C129)</f>
        <v>-1</v>
      </c>
      <c r="L129" s="6" t="str">
        <f t="shared" si="10"/>
        <v>-</v>
      </c>
      <c r="M129" s="6" t="str">
        <f t="shared" si="10"/>
        <v>-</v>
      </c>
      <c r="N129" s="6">
        <f t="shared" si="10"/>
        <v>-1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2</v>
      </c>
      <c r="D133" s="10">
        <v>0</v>
      </c>
      <c r="E133" s="10">
        <v>0</v>
      </c>
      <c r="F133" s="10">
        <v>2</v>
      </c>
      <c r="G133" s="10">
        <v>1</v>
      </c>
      <c r="H133" s="10">
        <v>1</v>
      </c>
      <c r="I133" s="10">
        <v>0</v>
      </c>
      <c r="J133" s="10">
        <v>2</v>
      </c>
      <c r="K133" s="6">
        <f t="shared" si="11"/>
        <v>-0.5</v>
      </c>
      <c r="L133" s="6" t="str">
        <f t="shared" si="10"/>
        <v>-</v>
      </c>
      <c r="M133" s="6" t="str">
        <f t="shared" si="10"/>
        <v>-</v>
      </c>
      <c r="N133" s="6">
        <f t="shared" si="10"/>
        <v>0</v>
      </c>
    </row>
    <row r="134" spans="2:14" ht="15" thickBot="1" x14ac:dyDescent="0.25">
      <c r="B134" s="4" t="s">
        <v>36</v>
      </c>
      <c r="C134" s="6">
        <f>IF(C128=0,"-",C128/(C128+C129))</f>
        <v>0.5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0.5</v>
      </c>
      <c r="G134" s="6">
        <f t="shared" si="12"/>
        <v>1</v>
      </c>
      <c r="H134" s="6">
        <f t="shared" si="12"/>
        <v>1</v>
      </c>
      <c r="I134" s="6" t="str">
        <f t="shared" si="12"/>
        <v>-</v>
      </c>
      <c r="J134" s="6">
        <f t="shared" si="12"/>
        <v>1</v>
      </c>
      <c r="K134" s="6">
        <f>IF(OR(C134="-",G134="-"),"-",(G134-C134)/C134)</f>
        <v>1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1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1</v>
      </c>
      <c r="F143" s="10">
        <v>1</v>
      </c>
      <c r="G143" s="10">
        <v>0</v>
      </c>
      <c r="H143" s="10">
        <v>0</v>
      </c>
      <c r="I143" s="10">
        <v>0</v>
      </c>
      <c r="J143" s="10">
        <v>0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>
        <f t="shared" si="15"/>
        <v>-1</v>
      </c>
      <c r="N143" s="6">
        <f t="shared" si="15"/>
        <v>-1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1</v>
      </c>
      <c r="F144" s="10">
        <v>1</v>
      </c>
      <c r="G144" s="10">
        <v>4</v>
      </c>
      <c r="H144" s="10">
        <v>0</v>
      </c>
      <c r="I144" s="10">
        <v>2</v>
      </c>
      <c r="J144" s="10">
        <v>6</v>
      </c>
      <c r="K144" s="6" t="str">
        <f t="shared" ref="K144:K147" si="16">IF(C144=0,"-",(G144-C144)/C144)</f>
        <v>-</v>
      </c>
      <c r="L144" s="6" t="str">
        <f t="shared" si="15"/>
        <v>-</v>
      </c>
      <c r="M144" s="6">
        <f t="shared" si="15"/>
        <v>1</v>
      </c>
      <c r="N144" s="6">
        <f t="shared" si="15"/>
        <v>5</v>
      </c>
    </row>
    <row r="145" spans="2:14" ht="15" thickBot="1" x14ac:dyDescent="0.25">
      <c r="B145" s="4" t="s">
        <v>73</v>
      </c>
      <c r="C145" s="10">
        <v>19</v>
      </c>
      <c r="D145" s="10">
        <v>0</v>
      </c>
      <c r="E145" s="10">
        <v>1</v>
      </c>
      <c r="F145" s="10">
        <v>20</v>
      </c>
      <c r="G145" s="10">
        <v>17</v>
      </c>
      <c r="H145" s="10">
        <v>0</v>
      </c>
      <c r="I145" s="10">
        <v>3</v>
      </c>
      <c r="J145" s="10">
        <v>20</v>
      </c>
      <c r="K145" s="6">
        <f t="shared" si="16"/>
        <v>-0.10526315789473684</v>
      </c>
      <c r="L145" s="6" t="str">
        <f t="shared" si="15"/>
        <v>-</v>
      </c>
      <c r="M145" s="6">
        <f t="shared" si="15"/>
        <v>2</v>
      </c>
      <c r="N145" s="6">
        <f t="shared" si="15"/>
        <v>0</v>
      </c>
    </row>
    <row r="146" spans="2:14" ht="15" thickBot="1" x14ac:dyDescent="0.25">
      <c r="B146" s="4" t="s">
        <v>74</v>
      </c>
      <c r="C146" s="10">
        <v>1</v>
      </c>
      <c r="D146" s="10">
        <v>0</v>
      </c>
      <c r="E146" s="10">
        <v>0</v>
      </c>
      <c r="F146" s="10">
        <v>1</v>
      </c>
      <c r="G146" s="10">
        <v>3</v>
      </c>
      <c r="H146" s="10">
        <v>0</v>
      </c>
      <c r="I146" s="10">
        <v>0</v>
      </c>
      <c r="J146" s="10">
        <v>3</v>
      </c>
      <c r="K146" s="6">
        <f t="shared" si="16"/>
        <v>2</v>
      </c>
      <c r="L146" s="6" t="str">
        <f t="shared" si="15"/>
        <v>-</v>
      </c>
      <c r="M146" s="6" t="str">
        <f t="shared" si="15"/>
        <v>-</v>
      </c>
      <c r="N146" s="6">
        <f t="shared" si="15"/>
        <v>2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20</v>
      </c>
      <c r="D148" s="10">
        <v>0</v>
      </c>
      <c r="E148" s="10">
        <v>3</v>
      </c>
      <c r="F148" s="10">
        <v>23</v>
      </c>
      <c r="G148" s="10">
        <v>24</v>
      </c>
      <c r="H148" s="10">
        <v>0</v>
      </c>
      <c r="I148" s="10">
        <v>5</v>
      </c>
      <c r="J148" s="10">
        <v>29</v>
      </c>
      <c r="K148" s="6">
        <f t="shared" ref="K148" si="17">IF(C148=0,"-",(G148-C148)/C148)</f>
        <v>0.2</v>
      </c>
      <c r="L148" s="6" t="str">
        <f t="shared" ref="L148" si="18">IF(D148=0,"-",(H148-D148)/D148)</f>
        <v>-</v>
      </c>
      <c r="M148" s="6">
        <f t="shared" ref="M148" si="19">IF(E148=0,"-",(I148-E148)/E148)</f>
        <v>0.66666666666666663</v>
      </c>
      <c r="N148" s="6">
        <f t="shared" ref="N148" si="20">IF(F148=0,"-",(J148-F148)/F148)</f>
        <v>0.2608695652173913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>
        <f t="shared" si="21"/>
        <v>0.5</v>
      </c>
      <c r="F149" s="6">
        <f t="shared" si="21"/>
        <v>4.7619047619047616E-2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>
        <f t="shared" si="21"/>
        <v>1</v>
      </c>
      <c r="F150" s="6">
        <f t="shared" si="21"/>
        <v>0.5</v>
      </c>
      <c r="G150" s="6">
        <f t="shared" si="21"/>
        <v>0.5714285714285714</v>
      </c>
      <c r="H150" s="6" t="str">
        <f t="shared" si="21"/>
        <v>-</v>
      </c>
      <c r="I150" s="6">
        <f t="shared" si="21"/>
        <v>1</v>
      </c>
      <c r="J150" s="6">
        <f t="shared" si="21"/>
        <v>0.66666666666666663</v>
      </c>
      <c r="K150" s="6" t="str">
        <f>IF(OR(C150="-",G150="-"),"-",(G150-C150)/C150)</f>
        <v>-</v>
      </c>
      <c r="L150" s="6" t="str">
        <f t="shared" si="22"/>
        <v>-</v>
      </c>
      <c r="M150" s="6">
        <f t="shared" si="22"/>
        <v>0</v>
      </c>
      <c r="N150" s="6">
        <f t="shared" si="22"/>
        <v>0.33333333333333326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20</v>
      </c>
      <c r="D157" s="19">
        <v>21</v>
      </c>
      <c r="E157" s="18">
        <f>IF(C157=0,"-",(D157-C157)/C157)</f>
        <v>0.05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0</v>
      </c>
      <c r="D158" s="19">
        <v>3</v>
      </c>
      <c r="E158" s="18" t="str">
        <f t="shared" ref="E158:E159" si="23">IF(C158=0,"-",(D158-C158)/C158)</f>
        <v>-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1</v>
      </c>
      <c r="D160" s="18">
        <f>IF(D157=0,"-",D157/(D157+D158+D159))</f>
        <v>0.875</v>
      </c>
      <c r="E160" s="18">
        <f>IF(OR(C160="-",D160="-"),"-",(D160-C160)/C160)</f>
        <v>-0.125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</v>
      </c>
      <c r="D166" s="5">
        <v>2</v>
      </c>
      <c r="E166" s="6">
        <f>IF(C166=0,"-",(D166-C166)/C166)</f>
        <v>0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2</v>
      </c>
      <c r="E167" s="6">
        <f t="shared" ref="E167:E168" si="24">IF(C167=0,"-",(D167-C167)/C167)</f>
        <v>1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0.5</v>
      </c>
      <c r="D169" s="6">
        <f>IF(D166=0,"-",(D167+D168)/D166)</f>
        <v>1</v>
      </c>
      <c r="E169" s="6">
        <f t="shared" ref="E169:E171" si="25">IF(OR(C169="-",D169="-"),"-",(D169-C169)/C169)</f>
        <v>1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00000000000001" customHeight="1" thickBot="1" x14ac:dyDescent="0.25">
      <c r="B171" s="4" t="s">
        <v>40</v>
      </c>
      <c r="C171" s="6" t="s">
        <v>104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1</v>
      </c>
      <c r="D178" s="5">
        <v>3</v>
      </c>
      <c r="E178" s="6">
        <f>IF(C178=0,"-",(D178-C178)/C178)</f>
        <v>2</v>
      </c>
      <c r="H178" s="13"/>
    </row>
    <row r="179" spans="2:8" ht="15" thickBot="1" x14ac:dyDescent="0.25">
      <c r="B179" s="4" t="s">
        <v>43</v>
      </c>
      <c r="C179" s="5">
        <v>1</v>
      </c>
      <c r="D179" s="5">
        <v>2</v>
      </c>
      <c r="E179" s="6">
        <f t="shared" ref="E179:E185" si="26">IF(C179=0,"-",(D179-C179)/C179)</f>
        <v>1</v>
      </c>
      <c r="H179" s="13"/>
    </row>
    <row r="180" spans="2:8" ht="15" thickBot="1" x14ac:dyDescent="0.25">
      <c r="B180" s="4" t="s">
        <v>47</v>
      </c>
      <c r="C180" s="5">
        <v>0</v>
      </c>
      <c r="D180" s="5">
        <v>1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24</v>
      </c>
      <c r="D182" s="5">
        <v>26</v>
      </c>
      <c r="E182" s="6">
        <f t="shared" si="26"/>
        <v>8.3333333333333329E-2</v>
      </c>
      <c r="H182" s="13"/>
    </row>
    <row r="183" spans="2:8" ht="15" thickBot="1" x14ac:dyDescent="0.25">
      <c r="B183" s="4" t="s">
        <v>47</v>
      </c>
      <c r="C183" s="5">
        <v>21</v>
      </c>
      <c r="D183" s="5">
        <v>22</v>
      </c>
      <c r="E183" s="6">
        <f t="shared" si="26"/>
        <v>4.7619047619047616E-2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3</v>
      </c>
      <c r="D185" s="5">
        <v>4</v>
      </c>
      <c r="E185" s="6">
        <f t="shared" si="26"/>
        <v>0.33333333333333331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3</v>
      </c>
      <c r="D197" s="5">
        <v>1</v>
      </c>
      <c r="E197" s="6">
        <f t="shared" ref="E197:E200" si="27">IF(C197=0,"-",(D197-C197)/C197)</f>
        <v>-0.66666666666666663</v>
      </c>
    </row>
    <row r="198" spans="2:5" ht="15" thickBot="1" x14ac:dyDescent="0.25">
      <c r="B198" s="4" t="s">
        <v>83</v>
      </c>
      <c r="C198" s="5">
        <v>1</v>
      </c>
      <c r="D198" s="5">
        <v>0</v>
      </c>
      <c r="E198" s="6">
        <f t="shared" si="27"/>
        <v>-1</v>
      </c>
    </row>
    <row r="199" spans="2:5" ht="15" thickBot="1" x14ac:dyDescent="0.25">
      <c r="B199" s="4" t="s">
        <v>84</v>
      </c>
      <c r="C199" s="5">
        <v>4</v>
      </c>
      <c r="D199" s="5">
        <v>1</v>
      </c>
      <c r="E199" s="6">
        <f t="shared" si="27"/>
        <v>-0.75</v>
      </c>
    </row>
    <row r="200" spans="2:5" ht="15" thickBot="1" x14ac:dyDescent="0.25">
      <c r="B200" s="4" t="s">
        <v>85</v>
      </c>
      <c r="C200" s="5">
        <v>1</v>
      </c>
      <c r="D200" s="5">
        <v>1</v>
      </c>
      <c r="E200" s="6">
        <f t="shared" si="27"/>
        <v>0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3</v>
      </c>
      <c r="D208" s="5">
        <v>1</v>
      </c>
      <c r="E208" s="6">
        <f t="shared" si="28"/>
        <v>-0.66666666666666663</v>
      </c>
    </row>
    <row r="209" spans="2:5" ht="20.100000000000001" customHeight="1" thickBot="1" x14ac:dyDescent="0.25">
      <c r="B209" s="17" t="s">
        <v>86</v>
      </c>
      <c r="C209" s="5">
        <v>3</v>
      </c>
      <c r="D209" s="5">
        <v>1</v>
      </c>
      <c r="E209" s="6">
        <f t="shared" si="28"/>
        <v>-0.66666666666666663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1</v>
      </c>
      <c r="D212" s="5">
        <v>0</v>
      </c>
      <c r="E212" s="6">
        <f>IF(C212=0,"-",(D212-C212)/C212)</f>
        <v>-1</v>
      </c>
    </row>
    <row r="213" spans="2:5" ht="15" thickBot="1" x14ac:dyDescent="0.25">
      <c r="B213" s="17" t="s">
        <v>86</v>
      </c>
      <c r="C213" s="5">
        <v>1</v>
      </c>
      <c r="D213" s="5">
        <v>0</v>
      </c>
      <c r="E213" s="6">
        <f t="shared" ref="E213:E214" si="29">IF(C213=0,"-",(D213-C213)/C213)</f>
        <v>-1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3</v>
      </c>
      <c r="D221" s="5">
        <v>0</v>
      </c>
      <c r="E221" s="6">
        <f t="shared" ref="E221:E223" si="30">IF(C221=0,"-",(D221-C221)/C221)</f>
        <v>-1</v>
      </c>
    </row>
    <row r="222" spans="2:5" ht="15" thickBot="1" x14ac:dyDescent="0.25">
      <c r="B222" s="16" t="s">
        <v>92</v>
      </c>
      <c r="C222" s="5">
        <v>4</v>
      </c>
      <c r="D222" s="5">
        <v>1</v>
      </c>
      <c r="E222" s="6">
        <f t="shared" si="30"/>
        <v>-0.75</v>
      </c>
    </row>
    <row r="223" spans="2:5" ht="15" thickBot="1" x14ac:dyDescent="0.25">
      <c r="B223" s="16" t="s">
        <v>93</v>
      </c>
      <c r="C223" s="5">
        <v>4</v>
      </c>
      <c r="D223" s="5">
        <v>2</v>
      </c>
      <c r="E223" s="6">
        <f t="shared" si="30"/>
        <v>-0.5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1538</v>
      </c>
      <c r="D14" s="5">
        <v>1425</v>
      </c>
      <c r="E14" s="6">
        <f>IF(C14&gt;0,(D14-C14)/C14)</f>
        <v>-7.3472041612483746E-2</v>
      </c>
    </row>
    <row r="15" spans="1:5" ht="20.100000000000001" customHeight="1" thickBot="1" x14ac:dyDescent="0.25">
      <c r="B15" s="4" t="s">
        <v>17</v>
      </c>
      <c r="C15" s="5">
        <v>1444</v>
      </c>
      <c r="D15" s="5">
        <v>1429</v>
      </c>
      <c r="E15" s="6">
        <f t="shared" ref="E15:E25" si="0">IF(C15&gt;0,(D15-C15)/C15)</f>
        <v>-1.038781163434903E-2</v>
      </c>
    </row>
    <row r="16" spans="1:5" ht="20.100000000000001" customHeight="1" thickBot="1" x14ac:dyDescent="0.25">
      <c r="B16" s="4" t="s">
        <v>18</v>
      </c>
      <c r="C16" s="5">
        <v>1183</v>
      </c>
      <c r="D16" s="5">
        <v>1145</v>
      </c>
      <c r="E16" s="6">
        <f t="shared" si="0"/>
        <v>-3.2121724429416736E-2</v>
      </c>
    </row>
    <row r="17" spans="2:5" ht="20.100000000000001" customHeight="1" thickBot="1" x14ac:dyDescent="0.25">
      <c r="B17" s="4" t="s">
        <v>19</v>
      </c>
      <c r="C17" s="5">
        <v>261</v>
      </c>
      <c r="D17" s="5">
        <v>284</v>
      </c>
      <c r="E17" s="6">
        <f t="shared" si="0"/>
        <v>8.8122605363984668E-2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24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8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0.18074792243767313</v>
      </c>
      <c r="D20" s="6">
        <f>D17/D15</f>
        <v>0.19874037788663401</v>
      </c>
      <c r="E20" s="6">
        <f t="shared" si="0"/>
        <v>9.9544466162067136E-2</v>
      </c>
    </row>
    <row r="21" spans="2:5" ht="30" customHeight="1" thickBot="1" x14ac:dyDescent="0.25">
      <c r="B21" s="4" t="s">
        <v>23</v>
      </c>
      <c r="C21" s="5">
        <v>74</v>
      </c>
      <c r="D21" s="5">
        <v>82</v>
      </c>
      <c r="E21" s="6">
        <f t="shared" si="0"/>
        <v>0.10810810810810811</v>
      </c>
    </row>
    <row r="22" spans="2:5" ht="20.100000000000001" customHeight="1" thickBot="1" x14ac:dyDescent="0.25">
      <c r="B22" s="4" t="s">
        <v>24</v>
      </c>
      <c r="C22" s="5">
        <v>55</v>
      </c>
      <c r="D22" s="5">
        <v>63</v>
      </c>
      <c r="E22" s="6">
        <f t="shared" si="0"/>
        <v>0.14545454545454545</v>
      </c>
    </row>
    <row r="23" spans="2:5" ht="20.100000000000001" customHeight="1" thickBot="1" x14ac:dyDescent="0.25">
      <c r="B23" s="4" t="s">
        <v>25</v>
      </c>
      <c r="C23" s="5">
        <v>19</v>
      </c>
      <c r="D23" s="5">
        <v>19</v>
      </c>
      <c r="E23" s="6">
        <f t="shared" si="0"/>
        <v>0</v>
      </c>
    </row>
    <row r="24" spans="2:5" ht="20.100000000000001" customHeight="1" thickBot="1" x14ac:dyDescent="0.25">
      <c r="B24" s="4" t="s">
        <v>21</v>
      </c>
      <c r="C24" s="6">
        <f>C23/C21</f>
        <v>0.25675675675675674</v>
      </c>
      <c r="D24" s="6">
        <f t="shared" ref="D24" si="1">D23/D21</f>
        <v>0.23170731707317074</v>
      </c>
      <c r="E24" s="6">
        <f t="shared" si="0"/>
        <v>-9.7560975609756004E-2</v>
      </c>
    </row>
    <row r="25" spans="2:5" ht="20.100000000000001" customHeight="1" thickBot="1" x14ac:dyDescent="0.25">
      <c r="B25" s="7" t="s">
        <v>26</v>
      </c>
      <c r="C25" s="6">
        <v>0.10310345689325864</v>
      </c>
      <c r="D25" s="6">
        <v>0.10195010794297643</v>
      </c>
      <c r="E25" s="6">
        <f t="shared" si="0"/>
        <v>-1.1186326676478522E-2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529</v>
      </c>
      <c r="D34" s="5">
        <v>396</v>
      </c>
      <c r="E34" s="6">
        <f>IF(C34&gt;0,(D34-C34)/C34,"-")</f>
        <v>-0.25141776937618149</v>
      </c>
    </row>
    <row r="35" spans="2:5" ht="20.100000000000001" customHeight="1" thickBot="1" x14ac:dyDescent="0.25">
      <c r="B35" s="4" t="s">
        <v>29</v>
      </c>
      <c r="C35" s="5">
        <v>2</v>
      </c>
      <c r="D35" s="5">
        <v>0</v>
      </c>
      <c r="E35" s="6">
        <f t="shared" ref="E35:E37" si="2">IF(C35&gt;0,(D35-C35)/C35,"-")</f>
        <v>-1</v>
      </c>
    </row>
    <row r="36" spans="2:5" ht="20.100000000000001" customHeight="1" thickBot="1" x14ac:dyDescent="0.25">
      <c r="B36" s="4" t="s">
        <v>28</v>
      </c>
      <c r="C36" s="5">
        <v>353</v>
      </c>
      <c r="D36" s="5">
        <v>250</v>
      </c>
      <c r="E36" s="6">
        <f t="shared" si="2"/>
        <v>-0.29178470254957506</v>
      </c>
    </row>
    <row r="37" spans="2:5" ht="20.100000000000001" customHeight="1" thickBot="1" x14ac:dyDescent="0.25">
      <c r="B37" s="4" t="s">
        <v>30</v>
      </c>
      <c r="C37" s="5">
        <v>174</v>
      </c>
      <c r="D37" s="5">
        <v>146</v>
      </c>
      <c r="E37" s="6">
        <f t="shared" si="2"/>
        <v>-0.16091954022988506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162</v>
      </c>
      <c r="D44" s="5">
        <v>205</v>
      </c>
      <c r="E44" s="6">
        <f>IF(C44&gt;0,(D44-C44)/C44,"-")</f>
        <v>0.26543209876543211</v>
      </c>
    </row>
    <row r="45" spans="2:5" ht="20.100000000000001" customHeight="1" thickBot="1" x14ac:dyDescent="0.25">
      <c r="B45" s="4" t="s">
        <v>34</v>
      </c>
      <c r="C45" s="5">
        <v>30</v>
      </c>
      <c r="D45" s="5">
        <v>42</v>
      </c>
      <c r="E45" s="6">
        <f t="shared" ref="E45:E51" si="3">IF(C45&gt;0,(D45-C45)/C45,"-")</f>
        <v>0.4</v>
      </c>
    </row>
    <row r="46" spans="2:5" ht="20.100000000000001" customHeight="1" thickBot="1" x14ac:dyDescent="0.25">
      <c r="B46" s="4" t="s">
        <v>31</v>
      </c>
      <c r="C46" s="5">
        <v>19</v>
      </c>
      <c r="D46" s="5">
        <v>15</v>
      </c>
      <c r="E46" s="6">
        <f t="shared" si="3"/>
        <v>-0.21052631578947367</v>
      </c>
    </row>
    <row r="47" spans="2:5" ht="20.100000000000001" customHeight="1" thickBot="1" x14ac:dyDescent="0.25">
      <c r="B47" s="4" t="s">
        <v>32</v>
      </c>
      <c r="C47" s="5">
        <v>723</v>
      </c>
      <c r="D47" s="5">
        <v>615</v>
      </c>
      <c r="E47" s="6">
        <f t="shared" si="3"/>
        <v>-0.14937759336099585</v>
      </c>
    </row>
    <row r="48" spans="2:5" ht="20.100000000000001" customHeight="1" thickBot="1" x14ac:dyDescent="0.25">
      <c r="B48" s="4" t="s">
        <v>35</v>
      </c>
      <c r="C48" s="5">
        <v>271</v>
      </c>
      <c r="D48" s="5">
        <v>283</v>
      </c>
      <c r="E48" s="6">
        <f t="shared" si="3"/>
        <v>4.4280442804428041E-2</v>
      </c>
    </row>
    <row r="49" spans="2:5" ht="20.100000000000001" customHeight="1" thickBot="1" x14ac:dyDescent="0.25">
      <c r="B49" s="4" t="s">
        <v>67</v>
      </c>
      <c r="C49" s="5">
        <v>109</v>
      </c>
      <c r="D49" s="5">
        <v>168</v>
      </c>
      <c r="E49" s="6">
        <f t="shared" si="3"/>
        <v>0.54128440366972475</v>
      </c>
    </row>
    <row r="50" spans="2:5" ht="20.100000000000001" customHeight="1" collapsed="1" thickBot="1" x14ac:dyDescent="0.25">
      <c r="B50" s="4" t="s">
        <v>36</v>
      </c>
      <c r="C50" s="6">
        <f>C44/(C44+C45)</f>
        <v>0.84375</v>
      </c>
      <c r="D50" s="6">
        <f>D44/(D44+D45)</f>
        <v>0.82995951417004044</v>
      </c>
      <c r="E50" s="6">
        <f t="shared" si="3"/>
        <v>-1.6344279502174298E-2</v>
      </c>
    </row>
    <row r="51" spans="2:5" ht="20.100000000000001" customHeight="1" thickBot="1" x14ac:dyDescent="0.25">
      <c r="B51" s="4" t="s">
        <v>37</v>
      </c>
      <c r="C51" s="6">
        <f>C47/(C46+C47)</f>
        <v>0.97439353099730464</v>
      </c>
      <c r="D51" s="6">
        <f t="shared" ref="D51" si="4">D47/(D46+D47)</f>
        <v>0.97619047619047616</v>
      </c>
      <c r="E51" s="6">
        <f t="shared" si="3"/>
        <v>1.8441678192714719E-3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192</v>
      </c>
      <c r="D58" s="5">
        <v>248</v>
      </c>
      <c r="E58" s="6">
        <f>IF(C58&gt;0,(D58-C58)/C58,"-")</f>
        <v>0.29166666666666669</v>
      </c>
    </row>
    <row r="59" spans="2:5" ht="20.100000000000001" customHeight="1" thickBot="1" x14ac:dyDescent="0.25">
      <c r="B59" s="4" t="s">
        <v>41</v>
      </c>
      <c r="C59" s="5">
        <v>135</v>
      </c>
      <c r="D59" s="5">
        <v>173</v>
      </c>
      <c r="E59" s="6">
        <f t="shared" ref="E59:E63" si="5">IF(C59&gt;0,(D59-C59)/C59,"-")</f>
        <v>0.2814814814814815</v>
      </c>
    </row>
    <row r="60" spans="2:5" ht="20.100000000000001" customHeight="1" thickBot="1" x14ac:dyDescent="0.25">
      <c r="B60" s="4" t="s">
        <v>42</v>
      </c>
      <c r="C60" s="5">
        <v>27</v>
      </c>
      <c r="D60" s="5">
        <v>32</v>
      </c>
      <c r="E60" s="6">
        <f t="shared" si="5"/>
        <v>0.18518518518518517</v>
      </c>
    </row>
    <row r="61" spans="2:5" ht="20.100000000000001" customHeight="1" collapsed="1" thickBot="1" x14ac:dyDescent="0.25">
      <c r="B61" s="4" t="s">
        <v>98</v>
      </c>
      <c r="C61" s="6">
        <f>(C59+C60)/C58</f>
        <v>0.84375</v>
      </c>
      <c r="D61" s="6">
        <f>(D59+D60)/D58</f>
        <v>0.82661290322580649</v>
      </c>
      <c r="E61" s="6">
        <f t="shared" si="5"/>
        <v>-2.031063321385897E-2</v>
      </c>
    </row>
    <row r="62" spans="2:5" ht="20.100000000000001" customHeight="1" thickBot="1" x14ac:dyDescent="0.25">
      <c r="B62" s="4" t="s">
        <v>39</v>
      </c>
      <c r="C62" s="6">
        <v>0.83850931677018636</v>
      </c>
      <c r="D62" s="6">
        <v>0.82380952380952377</v>
      </c>
      <c r="E62" s="6">
        <f t="shared" si="5"/>
        <v>-1.7530864197530947E-2</v>
      </c>
    </row>
    <row r="63" spans="2:5" ht="20.100000000000001" customHeight="1" thickBot="1" x14ac:dyDescent="0.25">
      <c r="B63" s="4" t="s">
        <v>40</v>
      </c>
      <c r="C63" s="6">
        <v>0.87096774193548387</v>
      </c>
      <c r="D63" s="6">
        <v>0.84210526315789469</v>
      </c>
      <c r="E63" s="6">
        <f t="shared" si="5"/>
        <v>-3.3138401559454252E-2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1695</v>
      </c>
      <c r="D70" s="5">
        <v>1655</v>
      </c>
      <c r="E70" s="6">
        <f>IF(C70&gt;0,(D70-C70)/C70,"-")</f>
        <v>-2.359882005899705E-2</v>
      </c>
    </row>
    <row r="71" spans="2:10" ht="20.100000000000001" customHeight="1" thickBot="1" x14ac:dyDescent="0.25">
      <c r="B71" s="4" t="s">
        <v>45</v>
      </c>
      <c r="C71" s="5">
        <v>473</v>
      </c>
      <c r="D71" s="5">
        <v>399</v>
      </c>
      <c r="E71" s="6">
        <f t="shared" ref="E71:E77" si="6">IF(C71&gt;0,(D71-C71)/C71,"-")</f>
        <v>-0.15644820295983086</v>
      </c>
    </row>
    <row r="72" spans="2:10" ht="20.100000000000001" customHeight="1" thickBot="1" x14ac:dyDescent="0.25">
      <c r="B72" s="4" t="s">
        <v>43</v>
      </c>
      <c r="C72" s="5">
        <v>4</v>
      </c>
      <c r="D72" s="5">
        <v>9</v>
      </c>
      <c r="E72" s="6">
        <f t="shared" si="6"/>
        <v>1.25</v>
      </c>
    </row>
    <row r="73" spans="2:10" ht="20.100000000000001" customHeight="1" thickBot="1" x14ac:dyDescent="0.25">
      <c r="B73" s="4" t="s">
        <v>46</v>
      </c>
      <c r="C73" s="5">
        <v>862</v>
      </c>
      <c r="D73" s="5">
        <v>851</v>
      </c>
      <c r="E73" s="6">
        <f t="shared" si="6"/>
        <v>-1.2761020881670533E-2</v>
      </c>
    </row>
    <row r="74" spans="2:10" ht="20.100000000000001" customHeight="1" thickBot="1" x14ac:dyDescent="0.25">
      <c r="B74" s="4" t="s">
        <v>47</v>
      </c>
      <c r="C74" s="5">
        <v>301</v>
      </c>
      <c r="D74" s="5">
        <v>303</v>
      </c>
      <c r="E74" s="6">
        <f t="shared" si="6"/>
        <v>6.6445182724252493E-3</v>
      </c>
    </row>
    <row r="75" spans="2:10" ht="20.100000000000001" customHeight="1" thickBot="1" x14ac:dyDescent="0.25">
      <c r="B75" s="4" t="s">
        <v>48</v>
      </c>
      <c r="C75" s="5">
        <v>53</v>
      </c>
      <c r="D75" s="5">
        <v>93</v>
      </c>
      <c r="E75" s="6">
        <f t="shared" si="6"/>
        <v>0.75471698113207553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2</v>
      </c>
      <c r="D77" s="5">
        <v>0</v>
      </c>
      <c r="E77" s="6">
        <f t="shared" si="6"/>
        <v>-1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141</v>
      </c>
      <c r="D90" s="5">
        <v>149</v>
      </c>
      <c r="E90" s="6">
        <f>IF(C90&gt;0,(D90-C90)/C90,"-")</f>
        <v>5.6737588652482268E-2</v>
      </c>
    </row>
    <row r="91" spans="2:5" ht="29.25" thickBot="1" x14ac:dyDescent="0.25">
      <c r="B91" s="4" t="s">
        <v>52</v>
      </c>
      <c r="C91" s="5">
        <v>110</v>
      </c>
      <c r="D91" s="5">
        <v>90</v>
      </c>
      <c r="E91" s="6">
        <f t="shared" ref="E91:E93" si="7">IF(C91&gt;0,(D91-C91)/C91,"-")</f>
        <v>-0.18181818181818182</v>
      </c>
    </row>
    <row r="92" spans="2:5" ht="29.25" customHeight="1" thickBot="1" x14ac:dyDescent="0.25">
      <c r="B92" s="4" t="s">
        <v>53</v>
      </c>
      <c r="C92" s="5">
        <v>99</v>
      </c>
      <c r="D92" s="5">
        <v>102</v>
      </c>
      <c r="E92" s="6">
        <f t="shared" si="7"/>
        <v>3.0303030303030304E-2</v>
      </c>
    </row>
    <row r="93" spans="2:5" ht="29.25" customHeight="1" thickBot="1" x14ac:dyDescent="0.25">
      <c r="B93" s="4" t="s">
        <v>54</v>
      </c>
      <c r="C93" s="6">
        <f>(C90+C91)/(C90+C91+C92)</f>
        <v>0.71714285714285719</v>
      </c>
      <c r="D93" s="6">
        <f>(D90+D91)/(D90+D91+D92)</f>
        <v>0.70087976539589447</v>
      </c>
      <c r="E93" s="6">
        <f t="shared" si="7"/>
        <v>-2.2677617973852399E-2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356</v>
      </c>
      <c r="D100" s="5">
        <v>341</v>
      </c>
      <c r="E100" s="6">
        <f>IF(C100&gt;0,(D100-C100)/C100,"-")</f>
        <v>-4.2134831460674156E-2</v>
      </c>
    </row>
    <row r="101" spans="2:5" ht="20.100000000000001" customHeight="1" thickBot="1" x14ac:dyDescent="0.25">
      <c r="B101" s="4" t="s">
        <v>41</v>
      </c>
      <c r="C101" s="5">
        <v>217</v>
      </c>
      <c r="D101" s="5">
        <v>197</v>
      </c>
      <c r="E101" s="6">
        <f t="shared" ref="E101:E105" si="8">IF(C101&gt;0,(D101-C101)/C101,"-")</f>
        <v>-9.2165898617511524E-2</v>
      </c>
    </row>
    <row r="102" spans="2:5" ht="20.100000000000001" customHeight="1" thickBot="1" x14ac:dyDescent="0.25">
      <c r="B102" s="4" t="s">
        <v>42</v>
      </c>
      <c r="C102" s="5">
        <v>40</v>
      </c>
      <c r="D102" s="5">
        <v>42</v>
      </c>
      <c r="E102" s="6">
        <f t="shared" si="8"/>
        <v>0.05</v>
      </c>
    </row>
    <row r="103" spans="2:5" ht="20.100000000000001" customHeight="1" thickBot="1" x14ac:dyDescent="0.25">
      <c r="B103" s="4" t="s">
        <v>98</v>
      </c>
      <c r="C103" s="6">
        <f>(C101+C102)/C100</f>
        <v>0.7219101123595506</v>
      </c>
      <c r="D103" s="6">
        <f>(D101+D102)/D100</f>
        <v>0.70087976539589447</v>
      </c>
      <c r="E103" s="6">
        <f t="shared" si="8"/>
        <v>-2.9131531202574251E-2</v>
      </c>
    </row>
    <row r="104" spans="2:5" ht="20.100000000000001" customHeight="1" thickBot="1" x14ac:dyDescent="0.25">
      <c r="B104" s="4" t="s">
        <v>39</v>
      </c>
      <c r="C104" s="6">
        <v>0.71381578947368418</v>
      </c>
      <c r="D104" s="6">
        <v>0.69366197183098588</v>
      </c>
      <c r="E104" s="6">
        <f t="shared" si="8"/>
        <v>-2.8233919646913751E-2</v>
      </c>
    </row>
    <row r="105" spans="2:5" ht="20.100000000000001" customHeight="1" thickBot="1" x14ac:dyDescent="0.25">
      <c r="B105" s="4" t="s">
        <v>40</v>
      </c>
      <c r="C105" s="6">
        <v>0.76923076923076927</v>
      </c>
      <c r="D105" s="6">
        <v>0.73684210526315785</v>
      </c>
      <c r="E105" s="6">
        <f t="shared" si="8"/>
        <v>-4.210526315789484E-2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275</v>
      </c>
      <c r="D112" s="5">
        <v>315</v>
      </c>
      <c r="E112" s="6">
        <f>IF(C112&gt;0,(D112-C112)/C112,"-")</f>
        <v>0.14545454545454545</v>
      </c>
    </row>
    <row r="113" spans="2:14" ht="15" thickBot="1" x14ac:dyDescent="0.25">
      <c r="B113" s="4" t="s">
        <v>56</v>
      </c>
      <c r="C113" s="5">
        <v>215</v>
      </c>
      <c r="D113" s="5">
        <v>249</v>
      </c>
      <c r="E113" s="6">
        <f t="shared" ref="E113:E114" si="9">IF(C113&gt;0,(D113-C113)/C113,"-")</f>
        <v>0.15813953488372093</v>
      </c>
    </row>
    <row r="114" spans="2:14" ht="15" thickBot="1" x14ac:dyDescent="0.25">
      <c r="B114" s="4" t="s">
        <v>57</v>
      </c>
      <c r="C114" s="5">
        <v>60</v>
      </c>
      <c r="D114" s="5">
        <v>66</v>
      </c>
      <c r="E114" s="6">
        <f t="shared" si="9"/>
        <v>0.1</v>
      </c>
    </row>
    <row r="115" spans="2:14" s="22" customFormat="1" x14ac:dyDescent="0.2"/>
    <row r="116" spans="2:14" s="22" customFormat="1" x14ac:dyDescent="0.2"/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3</v>
      </c>
      <c r="D128" s="10">
        <v>2</v>
      </c>
      <c r="E128" s="10">
        <v>1</v>
      </c>
      <c r="F128" s="10">
        <v>6</v>
      </c>
      <c r="G128" s="10">
        <v>4</v>
      </c>
      <c r="H128" s="10">
        <v>1</v>
      </c>
      <c r="I128" s="10">
        <v>2</v>
      </c>
      <c r="J128" s="10">
        <v>7</v>
      </c>
      <c r="K128" s="6">
        <f>IF(C128=0,"-",(G128-C128)/C128)</f>
        <v>0.33333333333333331</v>
      </c>
      <c r="L128" s="6">
        <f t="shared" ref="L128:N133" si="10">IF(D128=0,"-",(H128-D128)/D128)</f>
        <v>-0.5</v>
      </c>
      <c r="M128" s="6">
        <f t="shared" si="10"/>
        <v>1</v>
      </c>
      <c r="N128" s="6">
        <f t="shared" si="10"/>
        <v>0.16666666666666666</v>
      </c>
    </row>
    <row r="129" spans="2:14" ht="15" thickBot="1" x14ac:dyDescent="0.25">
      <c r="B129" s="4" t="s">
        <v>64</v>
      </c>
      <c r="C129" s="10">
        <v>1</v>
      </c>
      <c r="D129" s="10">
        <v>0</v>
      </c>
      <c r="E129" s="10">
        <v>0</v>
      </c>
      <c r="F129" s="10">
        <v>1</v>
      </c>
      <c r="G129" s="10">
        <v>0</v>
      </c>
      <c r="H129" s="10">
        <v>0</v>
      </c>
      <c r="I129" s="10">
        <v>0</v>
      </c>
      <c r="J129" s="10">
        <v>0</v>
      </c>
      <c r="K129" s="6">
        <f t="shared" ref="K129:K133" si="11">IF(C129=0,"-",(G129-C129)/C129)</f>
        <v>-1</v>
      </c>
      <c r="L129" s="6" t="str">
        <f t="shared" si="10"/>
        <v>-</v>
      </c>
      <c r="M129" s="6" t="str">
        <f t="shared" si="10"/>
        <v>-</v>
      </c>
      <c r="N129" s="6">
        <f t="shared" si="10"/>
        <v>-1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4</v>
      </c>
      <c r="D133" s="10">
        <v>2</v>
      </c>
      <c r="E133" s="10">
        <v>1</v>
      </c>
      <c r="F133" s="10">
        <v>7</v>
      </c>
      <c r="G133" s="10">
        <v>4</v>
      </c>
      <c r="H133" s="10">
        <v>1</v>
      </c>
      <c r="I133" s="10">
        <v>2</v>
      </c>
      <c r="J133" s="10">
        <v>7</v>
      </c>
      <c r="K133" s="6">
        <f t="shared" si="11"/>
        <v>0</v>
      </c>
      <c r="L133" s="6">
        <f t="shared" si="10"/>
        <v>-0.5</v>
      </c>
      <c r="M133" s="6">
        <f t="shared" si="10"/>
        <v>1</v>
      </c>
      <c r="N133" s="6">
        <f t="shared" si="10"/>
        <v>0</v>
      </c>
    </row>
    <row r="134" spans="2:14" ht="15" thickBot="1" x14ac:dyDescent="0.25">
      <c r="B134" s="4" t="s">
        <v>36</v>
      </c>
      <c r="C134" s="6">
        <f>IF(C128=0,"-",C128/(C128+C129))</f>
        <v>0.75</v>
      </c>
      <c r="D134" s="6">
        <f>IF(D128=0,"-",D128/(D128+D129))</f>
        <v>1</v>
      </c>
      <c r="E134" s="6">
        <f t="shared" ref="E134:J134" si="12">IF(E128=0,"-",E128/(E128+E129))</f>
        <v>1</v>
      </c>
      <c r="F134" s="6">
        <f t="shared" si="12"/>
        <v>0.8571428571428571</v>
      </c>
      <c r="G134" s="6">
        <f t="shared" si="12"/>
        <v>1</v>
      </c>
      <c r="H134" s="6">
        <f t="shared" si="12"/>
        <v>1</v>
      </c>
      <c r="I134" s="6">
        <f t="shared" si="12"/>
        <v>1</v>
      </c>
      <c r="J134" s="6">
        <f t="shared" si="12"/>
        <v>1</v>
      </c>
      <c r="K134" s="6">
        <f>IF(OR(C134="-",G134="-"),"-",(G134-C134)/C134)</f>
        <v>0.33333333333333331</v>
      </c>
      <c r="L134" s="6">
        <f t="shared" ref="L134:N135" si="13">IF(OR(D134="-",H134="-"),"-",(H134-D134)/D134)</f>
        <v>0</v>
      </c>
      <c r="M134" s="6">
        <f t="shared" si="13"/>
        <v>0</v>
      </c>
      <c r="N134" s="6">
        <f t="shared" si="13"/>
        <v>0.16666666666666674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6</v>
      </c>
      <c r="D143" s="10">
        <v>0</v>
      </c>
      <c r="E143" s="10">
        <v>0</v>
      </c>
      <c r="F143" s="10">
        <v>6</v>
      </c>
      <c r="G143" s="10">
        <v>6</v>
      </c>
      <c r="H143" s="10">
        <v>0</v>
      </c>
      <c r="I143" s="10">
        <v>0</v>
      </c>
      <c r="J143" s="10">
        <v>6</v>
      </c>
      <c r="K143" s="6">
        <f>IF(C143=0,"-",(G143-C143)/C143)</f>
        <v>0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0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5</v>
      </c>
      <c r="H144" s="10">
        <v>0</v>
      </c>
      <c r="I144" s="10">
        <v>0</v>
      </c>
      <c r="J144" s="10">
        <v>5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62</v>
      </c>
      <c r="D145" s="10">
        <v>0</v>
      </c>
      <c r="E145" s="10">
        <v>1</v>
      </c>
      <c r="F145" s="10">
        <v>63</v>
      </c>
      <c r="G145" s="10">
        <v>60</v>
      </c>
      <c r="H145" s="10">
        <v>0</v>
      </c>
      <c r="I145" s="10">
        <v>2</v>
      </c>
      <c r="J145" s="10">
        <v>62</v>
      </c>
      <c r="K145" s="6">
        <f t="shared" si="16"/>
        <v>-3.2258064516129031E-2</v>
      </c>
      <c r="L145" s="6" t="str">
        <f t="shared" si="15"/>
        <v>-</v>
      </c>
      <c r="M145" s="6">
        <f t="shared" si="15"/>
        <v>1</v>
      </c>
      <c r="N145" s="6">
        <f t="shared" si="15"/>
        <v>-1.5873015873015872E-2</v>
      </c>
    </row>
    <row r="146" spans="2:14" ht="15" thickBot="1" x14ac:dyDescent="0.25">
      <c r="B146" s="4" t="s">
        <v>74</v>
      </c>
      <c r="C146" s="10">
        <v>7</v>
      </c>
      <c r="D146" s="10">
        <v>0</v>
      </c>
      <c r="E146" s="10">
        <v>0</v>
      </c>
      <c r="F146" s="10">
        <v>7</v>
      </c>
      <c r="G146" s="10">
        <v>7</v>
      </c>
      <c r="H146" s="10">
        <v>0</v>
      </c>
      <c r="I146" s="10">
        <v>0</v>
      </c>
      <c r="J146" s="10">
        <v>7</v>
      </c>
      <c r="K146" s="6">
        <f t="shared" si="16"/>
        <v>0</v>
      </c>
      <c r="L146" s="6" t="str">
        <f t="shared" si="15"/>
        <v>-</v>
      </c>
      <c r="M146" s="6" t="str">
        <f t="shared" si="15"/>
        <v>-</v>
      </c>
      <c r="N146" s="6">
        <f t="shared" si="15"/>
        <v>0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2</v>
      </c>
      <c r="H147" s="10">
        <v>0</v>
      </c>
      <c r="I147" s="10">
        <v>0</v>
      </c>
      <c r="J147" s="10">
        <v>2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75</v>
      </c>
      <c r="D148" s="10">
        <v>0</v>
      </c>
      <c r="E148" s="10">
        <v>1</v>
      </c>
      <c r="F148" s="10">
        <v>76</v>
      </c>
      <c r="G148" s="10">
        <v>80</v>
      </c>
      <c r="H148" s="10">
        <v>0</v>
      </c>
      <c r="I148" s="10">
        <v>2</v>
      </c>
      <c r="J148" s="10">
        <v>82</v>
      </c>
      <c r="K148" s="6">
        <f t="shared" ref="K148" si="17">IF(C148=0,"-",(G148-C148)/C148)</f>
        <v>6.6666666666666666E-2</v>
      </c>
      <c r="L148" s="6" t="str">
        <f t="shared" ref="L148" si="18">IF(D148=0,"-",(H148-D148)/D148)</f>
        <v>-</v>
      </c>
      <c r="M148" s="6">
        <f t="shared" ref="M148" si="19">IF(E148=0,"-",(I148-E148)/E148)</f>
        <v>1</v>
      </c>
      <c r="N148" s="6">
        <f t="shared" ref="N148" si="20">IF(F148=0,"-",(J148-F148)/F148)</f>
        <v>7.8947368421052627E-2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8.8235294117647065E-2</v>
      </c>
      <c r="D149" s="6" t="str">
        <f t="shared" si="21"/>
        <v>-</v>
      </c>
      <c r="E149" s="6" t="str">
        <f t="shared" si="21"/>
        <v>-</v>
      </c>
      <c r="F149" s="6">
        <f t="shared" si="21"/>
        <v>8.6956521739130432E-2</v>
      </c>
      <c r="G149" s="6">
        <f t="shared" si="21"/>
        <v>9.0909090909090912E-2</v>
      </c>
      <c r="H149" s="6" t="str">
        <f t="shared" si="21"/>
        <v>-</v>
      </c>
      <c r="I149" s="6" t="str">
        <f t="shared" si="21"/>
        <v>-</v>
      </c>
      <c r="J149" s="6">
        <f t="shared" si="21"/>
        <v>8.8235294117647065E-2</v>
      </c>
      <c r="K149" s="6">
        <f>IF(OR(C149="-",G149="-"),"-",(G149-C149)/C149)</f>
        <v>3.0303030303030266E-2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1.470588235294127E-2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>
        <f t="shared" si="21"/>
        <v>0.41666666666666669</v>
      </c>
      <c r="H150" s="6" t="str">
        <f t="shared" si="21"/>
        <v>-</v>
      </c>
      <c r="I150" s="6" t="str">
        <f t="shared" si="21"/>
        <v>-</v>
      </c>
      <c r="J150" s="6">
        <f t="shared" si="21"/>
        <v>0.41666666666666669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69</v>
      </c>
      <c r="D157" s="19">
        <v>67</v>
      </c>
      <c r="E157" s="18">
        <f>IF(C157=0,"-",(D157-C157)/C157)</f>
        <v>-2.8985507246376812E-2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6</v>
      </c>
      <c r="D158" s="19">
        <v>11</v>
      </c>
      <c r="E158" s="18">
        <f t="shared" ref="E158:E159" si="23">IF(C158=0,"-",(D158-C158)/C158)</f>
        <v>0.83333333333333337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2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0.92</v>
      </c>
      <c r="D160" s="18">
        <f>IF(D157=0,"-",D157/(D157+D158+D159))</f>
        <v>0.83750000000000002</v>
      </c>
      <c r="E160" s="18">
        <f>IF(OR(C160="-",D160="-"),"-",(D160-C160)/C160)</f>
        <v>-8.9673913043478271E-2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7</v>
      </c>
      <c r="D166" s="5">
        <v>7</v>
      </c>
      <c r="E166" s="6">
        <f>IF(C166=0,"-",(D166-C166)/C166)</f>
        <v>0</v>
      </c>
    </row>
    <row r="167" spans="2:14" ht="20.100000000000001" customHeight="1" thickBot="1" x14ac:dyDescent="0.25">
      <c r="B167" s="4" t="s">
        <v>41</v>
      </c>
      <c r="C167" s="5">
        <v>4</v>
      </c>
      <c r="D167" s="5">
        <v>7</v>
      </c>
      <c r="E167" s="6">
        <f t="shared" ref="E167:E168" si="24">IF(C167=0,"-",(D167-C167)/C167)</f>
        <v>0.75</v>
      </c>
    </row>
    <row r="168" spans="2:14" ht="20.100000000000001" customHeight="1" thickBot="1" x14ac:dyDescent="0.25">
      <c r="B168" s="4" t="s">
        <v>42</v>
      </c>
      <c r="C168" s="5">
        <v>2</v>
      </c>
      <c r="D168" s="5">
        <v>0</v>
      </c>
      <c r="E168" s="6">
        <f t="shared" si="24"/>
        <v>-1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0.8571428571428571</v>
      </c>
      <c r="D169" s="6">
        <f>IF(D166=0,"-",(D167+D168)/D166)</f>
        <v>1</v>
      </c>
      <c r="E169" s="6">
        <f t="shared" ref="E169:E171" si="25">IF(OR(C169="-",D169="-"),"-",(D169-C169)/C169)</f>
        <v>0.16666666666666674</v>
      </c>
    </row>
    <row r="170" spans="2:14" ht="20.100000000000001" customHeight="1" thickBot="1" x14ac:dyDescent="0.25">
      <c r="B170" s="4" t="s">
        <v>39</v>
      </c>
      <c r="C170" s="6">
        <v>0.8</v>
      </c>
      <c r="D170" s="6">
        <v>1</v>
      </c>
      <c r="E170" s="6">
        <f t="shared" si="25"/>
        <v>0.24999999999999994</v>
      </c>
    </row>
    <row r="171" spans="2:14" ht="20.100000000000001" customHeight="1" thickBot="1" x14ac:dyDescent="0.25">
      <c r="B171" s="4" t="s">
        <v>40</v>
      </c>
      <c r="C171" s="6">
        <v>1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6</v>
      </c>
      <c r="D178" s="5">
        <v>4</v>
      </c>
      <c r="E178" s="6">
        <f>IF(C178=0,"-",(D178-C178)/C178)</f>
        <v>-0.33333333333333331</v>
      </c>
      <c r="H178" s="13"/>
    </row>
    <row r="179" spans="2:8" ht="15" thickBot="1" x14ac:dyDescent="0.25">
      <c r="B179" s="4" t="s">
        <v>43</v>
      </c>
      <c r="C179" s="5">
        <v>4</v>
      </c>
      <c r="D179" s="5">
        <v>2</v>
      </c>
      <c r="E179" s="6">
        <f t="shared" ref="E179:E185" si="26">IF(C179=0,"-",(D179-C179)/C179)</f>
        <v>-0.5</v>
      </c>
      <c r="H179" s="13"/>
    </row>
    <row r="180" spans="2:8" ht="15" thickBot="1" x14ac:dyDescent="0.25">
      <c r="B180" s="4" t="s">
        <v>47</v>
      </c>
      <c r="C180" s="5">
        <v>2</v>
      </c>
      <c r="D180" s="5">
        <v>0</v>
      </c>
      <c r="E180" s="6">
        <f t="shared" si="26"/>
        <v>-1</v>
      </c>
      <c r="H180" s="13"/>
    </row>
    <row r="181" spans="2:8" ht="15" thickBot="1" x14ac:dyDescent="0.25">
      <c r="B181" s="4" t="s">
        <v>78</v>
      </c>
      <c r="C181" s="5">
        <v>0</v>
      </c>
      <c r="D181" s="5">
        <v>2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89</v>
      </c>
      <c r="D182" s="5">
        <v>79</v>
      </c>
      <c r="E182" s="6">
        <f t="shared" si="26"/>
        <v>-0.11235955056179775</v>
      </c>
      <c r="H182" s="13"/>
    </row>
    <row r="183" spans="2:8" ht="15" thickBot="1" x14ac:dyDescent="0.25">
      <c r="B183" s="4" t="s">
        <v>47</v>
      </c>
      <c r="C183" s="5">
        <v>87</v>
      </c>
      <c r="D183" s="5">
        <v>75</v>
      </c>
      <c r="E183" s="6">
        <f t="shared" si="26"/>
        <v>-0.13793103448275862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2</v>
      </c>
      <c r="D185" s="5">
        <v>4</v>
      </c>
      <c r="E185" s="6">
        <f t="shared" si="26"/>
        <v>1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3</v>
      </c>
      <c r="D197" s="5">
        <v>6</v>
      </c>
      <c r="E197" s="6">
        <f t="shared" ref="E197:E200" si="27">IF(C197=0,"-",(D197-C197)/C197)</f>
        <v>1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3</v>
      </c>
      <c r="D199" s="5">
        <v>6</v>
      </c>
      <c r="E199" s="6">
        <f t="shared" si="27"/>
        <v>1</v>
      </c>
    </row>
    <row r="200" spans="2:5" ht="15" thickBot="1" x14ac:dyDescent="0.25">
      <c r="B200" s="4" t="s">
        <v>85</v>
      </c>
      <c r="C200" s="5">
        <v>2</v>
      </c>
      <c r="D200" s="5">
        <v>4</v>
      </c>
      <c r="E200" s="6">
        <f t="shared" si="27"/>
        <v>1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3</v>
      </c>
      <c r="D208" s="5">
        <v>5</v>
      </c>
      <c r="E208" s="6">
        <f t="shared" si="28"/>
        <v>0.66666666666666663</v>
      </c>
    </row>
    <row r="209" spans="2:5" ht="20.100000000000001" customHeight="1" thickBot="1" x14ac:dyDescent="0.25">
      <c r="B209" s="17" t="s">
        <v>86</v>
      </c>
      <c r="C209" s="5">
        <v>2</v>
      </c>
      <c r="D209" s="5">
        <v>4</v>
      </c>
      <c r="E209" s="6">
        <f t="shared" si="28"/>
        <v>1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1</v>
      </c>
      <c r="E210" s="6">
        <f t="shared" si="28"/>
        <v>0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1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1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3</v>
      </c>
      <c r="D221" s="5">
        <v>3</v>
      </c>
      <c r="E221" s="6">
        <f t="shared" ref="E221:E223" si="30">IF(C221=0,"-",(D221-C221)/C221)</f>
        <v>0</v>
      </c>
    </row>
    <row r="222" spans="2:5" ht="15" thickBot="1" x14ac:dyDescent="0.25">
      <c r="B222" s="16" t="s">
        <v>92</v>
      </c>
      <c r="C222" s="5">
        <v>3</v>
      </c>
      <c r="D222" s="5">
        <v>6</v>
      </c>
      <c r="E222" s="6">
        <f t="shared" si="30"/>
        <v>1</v>
      </c>
    </row>
    <row r="223" spans="2:5" ht="15" thickBot="1" x14ac:dyDescent="0.25">
      <c r="B223" s="16" t="s">
        <v>93</v>
      </c>
      <c r="C223" s="5">
        <v>7</v>
      </c>
      <c r="D223" s="5">
        <v>5</v>
      </c>
      <c r="E223" s="6">
        <f t="shared" si="30"/>
        <v>-0.2857142857142857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6707</v>
      </c>
      <c r="D14" s="5">
        <v>5715</v>
      </c>
      <c r="E14" s="6">
        <f>IF(C14&gt;0,(D14-C14)/C14)</f>
        <v>-0.14790517369912032</v>
      </c>
    </row>
    <row r="15" spans="1:5" ht="20.100000000000001" customHeight="1" thickBot="1" x14ac:dyDescent="0.25">
      <c r="B15" s="4" t="s">
        <v>17</v>
      </c>
      <c r="C15" s="5">
        <v>6535</v>
      </c>
      <c r="D15" s="5">
        <v>5485</v>
      </c>
      <c r="E15" s="6">
        <f t="shared" ref="E15:E25" si="0">IF(C15&gt;0,(D15-C15)/C15)</f>
        <v>-0.16067329762815608</v>
      </c>
    </row>
    <row r="16" spans="1:5" ht="20.100000000000001" customHeight="1" thickBot="1" x14ac:dyDescent="0.25">
      <c r="B16" s="4" t="s">
        <v>18</v>
      </c>
      <c r="C16" s="5">
        <v>3703</v>
      </c>
      <c r="D16" s="5">
        <v>3149</v>
      </c>
      <c r="E16" s="6">
        <f t="shared" si="0"/>
        <v>-0.14960842560086415</v>
      </c>
    </row>
    <row r="17" spans="2:5" ht="20.100000000000001" customHeight="1" thickBot="1" x14ac:dyDescent="0.25">
      <c r="B17" s="4" t="s">
        <v>19</v>
      </c>
      <c r="C17" s="5">
        <v>2832</v>
      </c>
      <c r="D17" s="5">
        <v>2336</v>
      </c>
      <c r="E17" s="6">
        <f t="shared" si="0"/>
        <v>-0.1751412429378531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3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5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0.43335883703136957</v>
      </c>
      <c r="D20" s="6">
        <f>D17/D15</f>
        <v>0.42588878760255244</v>
      </c>
      <c r="E20" s="6">
        <f t="shared" si="0"/>
        <v>-1.7237561093686415E-2</v>
      </c>
    </row>
    <row r="21" spans="2:5" ht="30" customHeight="1" thickBot="1" x14ac:dyDescent="0.25">
      <c r="B21" s="4" t="s">
        <v>23</v>
      </c>
      <c r="C21" s="5">
        <v>987</v>
      </c>
      <c r="D21" s="5">
        <v>599</v>
      </c>
      <c r="E21" s="6">
        <f t="shared" si="0"/>
        <v>-0.39311043566362713</v>
      </c>
    </row>
    <row r="22" spans="2:5" ht="20.100000000000001" customHeight="1" thickBot="1" x14ac:dyDescent="0.25">
      <c r="B22" s="4" t="s">
        <v>24</v>
      </c>
      <c r="C22" s="5">
        <v>636</v>
      </c>
      <c r="D22" s="5">
        <v>287</v>
      </c>
      <c r="E22" s="6">
        <f t="shared" si="0"/>
        <v>-0.54874213836477992</v>
      </c>
    </row>
    <row r="23" spans="2:5" ht="20.100000000000001" customHeight="1" thickBot="1" x14ac:dyDescent="0.25">
      <c r="B23" s="4" t="s">
        <v>25</v>
      </c>
      <c r="C23" s="5">
        <v>351</v>
      </c>
      <c r="D23" s="5">
        <v>312</v>
      </c>
      <c r="E23" s="6">
        <f t="shared" si="0"/>
        <v>-0.1111111111111111</v>
      </c>
    </row>
    <row r="24" spans="2:5" ht="20.100000000000001" customHeight="1" thickBot="1" x14ac:dyDescent="0.25">
      <c r="B24" s="4" t="s">
        <v>21</v>
      </c>
      <c r="C24" s="6">
        <f>C23/C21</f>
        <v>0.35562310030395139</v>
      </c>
      <c r="D24" s="6">
        <f t="shared" ref="D24" si="1">D23/D21</f>
        <v>0.52086811352253759</v>
      </c>
      <c r="E24" s="6">
        <f t="shared" si="0"/>
        <v>0.46466332776850305</v>
      </c>
    </row>
    <row r="25" spans="2:5" ht="20.100000000000001" customHeight="1" thickBot="1" x14ac:dyDescent="0.25">
      <c r="B25" s="7" t="s">
        <v>26</v>
      </c>
      <c r="C25" s="6">
        <v>0.18799901728440238</v>
      </c>
      <c r="D25" s="6">
        <v>0.15511461089139292</v>
      </c>
      <c r="E25" s="6">
        <f t="shared" si="0"/>
        <v>-0.17491796961503461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1415</v>
      </c>
      <c r="D34" s="5">
        <v>1281</v>
      </c>
      <c r="E34" s="6">
        <f>IF(C34&gt;0,(D34-C34)/C34,"-")</f>
        <v>-9.4699646643109536E-2</v>
      </c>
    </row>
    <row r="35" spans="2:5" ht="20.100000000000001" customHeight="1" thickBot="1" x14ac:dyDescent="0.25">
      <c r="B35" s="4" t="s">
        <v>29</v>
      </c>
      <c r="C35" s="5">
        <v>4</v>
      </c>
      <c r="D35" s="5">
        <v>0</v>
      </c>
      <c r="E35" s="6">
        <f t="shared" ref="E35:E37" si="2">IF(C35&gt;0,(D35-C35)/C35,"-")</f>
        <v>-1</v>
      </c>
    </row>
    <row r="36" spans="2:5" ht="20.100000000000001" customHeight="1" thickBot="1" x14ac:dyDescent="0.25">
      <c r="B36" s="4" t="s">
        <v>28</v>
      </c>
      <c r="C36" s="5">
        <v>706</v>
      </c>
      <c r="D36" s="5">
        <v>644</v>
      </c>
      <c r="E36" s="6">
        <f t="shared" si="2"/>
        <v>-8.7818696883852687E-2</v>
      </c>
    </row>
    <row r="37" spans="2:5" ht="20.100000000000001" customHeight="1" thickBot="1" x14ac:dyDescent="0.25">
      <c r="B37" s="4" t="s">
        <v>30</v>
      </c>
      <c r="C37" s="5">
        <v>705</v>
      </c>
      <c r="D37" s="5">
        <v>637</v>
      </c>
      <c r="E37" s="6">
        <f t="shared" si="2"/>
        <v>-9.6453900709219859E-2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243</v>
      </c>
      <c r="D44" s="5">
        <v>256</v>
      </c>
      <c r="E44" s="6">
        <f>IF(C44&gt;0,(D44-C44)/C44,"-")</f>
        <v>5.3497942386831275E-2</v>
      </c>
    </row>
    <row r="45" spans="2:5" ht="20.100000000000001" customHeight="1" thickBot="1" x14ac:dyDescent="0.25">
      <c r="B45" s="4" t="s">
        <v>34</v>
      </c>
      <c r="C45" s="5">
        <v>86</v>
      </c>
      <c r="D45" s="5">
        <v>88</v>
      </c>
      <c r="E45" s="6">
        <f t="shared" ref="E45:E51" si="3">IF(C45&gt;0,(D45-C45)/C45,"-")</f>
        <v>2.3255813953488372E-2</v>
      </c>
    </row>
    <row r="46" spans="2:5" ht="20.100000000000001" customHeight="1" thickBot="1" x14ac:dyDescent="0.25">
      <c r="B46" s="4" t="s">
        <v>31</v>
      </c>
      <c r="C46" s="5">
        <v>115</v>
      </c>
      <c r="D46" s="5">
        <v>112</v>
      </c>
      <c r="E46" s="6">
        <f t="shared" si="3"/>
        <v>-2.6086956521739129E-2</v>
      </c>
    </row>
    <row r="47" spans="2:5" ht="20.100000000000001" customHeight="1" thickBot="1" x14ac:dyDescent="0.25">
      <c r="B47" s="4" t="s">
        <v>32</v>
      </c>
      <c r="C47" s="5">
        <v>2574</v>
      </c>
      <c r="D47" s="5">
        <v>2699</v>
      </c>
      <c r="E47" s="6">
        <f t="shared" si="3"/>
        <v>4.856254856254856E-2</v>
      </c>
    </row>
    <row r="48" spans="2:5" ht="20.100000000000001" customHeight="1" thickBot="1" x14ac:dyDescent="0.25">
      <c r="B48" s="4" t="s">
        <v>35</v>
      </c>
      <c r="C48" s="5">
        <v>1461</v>
      </c>
      <c r="D48" s="5">
        <v>1502</v>
      </c>
      <c r="E48" s="6">
        <f t="shared" si="3"/>
        <v>2.8062970568104039E-2</v>
      </c>
    </row>
    <row r="49" spans="2:5" ht="20.100000000000001" customHeight="1" thickBot="1" x14ac:dyDescent="0.25">
      <c r="B49" s="4" t="s">
        <v>67</v>
      </c>
      <c r="C49" s="5">
        <v>1557</v>
      </c>
      <c r="D49" s="5">
        <v>1124</v>
      </c>
      <c r="E49" s="6">
        <f t="shared" si="3"/>
        <v>-0.27809890815671162</v>
      </c>
    </row>
    <row r="50" spans="2:5" ht="20.100000000000001" customHeight="1" collapsed="1" thickBot="1" x14ac:dyDescent="0.25">
      <c r="B50" s="4" t="s">
        <v>36</v>
      </c>
      <c r="C50" s="6">
        <f>C44/(C44+C45)</f>
        <v>0.73860182370820671</v>
      </c>
      <c r="D50" s="6">
        <f>D44/(D44+D45)</f>
        <v>0.7441860465116279</v>
      </c>
      <c r="E50" s="6">
        <f t="shared" si="3"/>
        <v>7.5605321083356859E-3</v>
      </c>
    </row>
    <row r="51" spans="2:5" ht="20.100000000000001" customHeight="1" thickBot="1" x14ac:dyDescent="0.25">
      <c r="B51" s="4" t="s">
        <v>37</v>
      </c>
      <c r="C51" s="6">
        <f>C47/(C46+C47)</f>
        <v>0.95723317218296766</v>
      </c>
      <c r="D51" s="6">
        <f t="shared" ref="D51" si="4">D47/(D46+D47)</f>
        <v>0.96015652792600503</v>
      </c>
      <c r="E51" s="6">
        <f t="shared" si="3"/>
        <v>3.0539640998552792E-3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335</v>
      </c>
      <c r="D58" s="5">
        <v>344</v>
      </c>
      <c r="E58" s="6">
        <f>IF(C58&gt;0,(D58-C58)/C58,"-")</f>
        <v>2.6865671641791045E-2</v>
      </c>
    </row>
    <row r="59" spans="2:5" ht="20.100000000000001" customHeight="1" thickBot="1" x14ac:dyDescent="0.25">
      <c r="B59" s="4" t="s">
        <v>41</v>
      </c>
      <c r="C59" s="5">
        <v>149</v>
      </c>
      <c r="D59" s="5">
        <v>166</v>
      </c>
      <c r="E59" s="6">
        <f t="shared" ref="E59:E63" si="5">IF(C59&gt;0,(D59-C59)/C59,"-")</f>
        <v>0.11409395973154363</v>
      </c>
    </row>
    <row r="60" spans="2:5" ht="20.100000000000001" customHeight="1" thickBot="1" x14ac:dyDescent="0.25">
      <c r="B60" s="4" t="s">
        <v>42</v>
      </c>
      <c r="C60" s="5">
        <v>95</v>
      </c>
      <c r="D60" s="5">
        <v>89</v>
      </c>
      <c r="E60" s="6">
        <f t="shared" si="5"/>
        <v>-6.3157894736842107E-2</v>
      </c>
    </row>
    <row r="61" spans="2:5" ht="20.100000000000001" customHeight="1" collapsed="1" thickBot="1" x14ac:dyDescent="0.25">
      <c r="B61" s="4" t="s">
        <v>98</v>
      </c>
      <c r="C61" s="6">
        <f>(C59+C60)/C58</f>
        <v>0.72835820895522385</v>
      </c>
      <c r="D61" s="6">
        <f>(D59+D60)/D58</f>
        <v>0.74127906976744184</v>
      </c>
      <c r="E61" s="6">
        <f t="shared" si="5"/>
        <v>1.7739706443004214E-2</v>
      </c>
    </row>
    <row r="62" spans="2:5" ht="20.100000000000001" customHeight="1" thickBot="1" x14ac:dyDescent="0.25">
      <c r="B62" s="4" t="s">
        <v>39</v>
      </c>
      <c r="C62" s="6">
        <v>0.69626168224299068</v>
      </c>
      <c r="D62" s="6">
        <v>0.72173913043478266</v>
      </c>
      <c r="E62" s="6">
        <f t="shared" si="5"/>
        <v>3.6591771228479765E-2</v>
      </c>
    </row>
    <row r="63" spans="2:5" ht="20.100000000000001" customHeight="1" thickBot="1" x14ac:dyDescent="0.25">
      <c r="B63" s="4" t="s">
        <v>40</v>
      </c>
      <c r="C63" s="6">
        <v>0.78512396694214881</v>
      </c>
      <c r="D63" s="6">
        <v>0.7807017543859649</v>
      </c>
      <c r="E63" s="6">
        <f t="shared" si="5"/>
        <v>-5.6325023084026682E-3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8029</v>
      </c>
      <c r="D70" s="5">
        <v>7453</v>
      </c>
      <c r="E70" s="6">
        <f>IF(C70&gt;0,(D70-C70)/C70,"-")</f>
        <v>-7.1739942707684648E-2</v>
      </c>
    </row>
    <row r="71" spans="2:10" ht="20.100000000000001" customHeight="1" thickBot="1" x14ac:dyDescent="0.25">
      <c r="B71" s="4" t="s">
        <v>45</v>
      </c>
      <c r="C71" s="5">
        <v>1872</v>
      </c>
      <c r="D71" s="5">
        <v>1735</v>
      </c>
      <c r="E71" s="6">
        <f t="shared" ref="E71:E77" si="6">IF(C71&gt;0,(D71-C71)/C71,"-")</f>
        <v>-7.3183760683760687E-2</v>
      </c>
    </row>
    <row r="72" spans="2:10" ht="20.100000000000001" customHeight="1" thickBot="1" x14ac:dyDescent="0.25">
      <c r="B72" s="4" t="s">
        <v>43</v>
      </c>
      <c r="C72" s="5">
        <v>11</v>
      </c>
      <c r="D72" s="5">
        <v>12</v>
      </c>
      <c r="E72" s="6">
        <f t="shared" si="6"/>
        <v>9.0909090909090912E-2</v>
      </c>
    </row>
    <row r="73" spans="2:10" ht="20.100000000000001" customHeight="1" thickBot="1" x14ac:dyDescent="0.25">
      <c r="B73" s="4" t="s">
        <v>46</v>
      </c>
      <c r="C73" s="5">
        <v>4454</v>
      </c>
      <c r="D73" s="5">
        <v>3967</v>
      </c>
      <c r="E73" s="6">
        <f t="shared" si="6"/>
        <v>-0.10933991917377638</v>
      </c>
    </row>
    <row r="74" spans="2:10" ht="20.100000000000001" customHeight="1" thickBot="1" x14ac:dyDescent="0.25">
      <c r="B74" s="4" t="s">
        <v>47</v>
      </c>
      <c r="C74" s="5">
        <v>1511</v>
      </c>
      <c r="D74" s="5">
        <v>1559</v>
      </c>
      <c r="E74" s="6">
        <f t="shared" si="6"/>
        <v>3.1767041694242222E-2</v>
      </c>
    </row>
    <row r="75" spans="2:10" ht="20.100000000000001" customHeight="1" thickBot="1" x14ac:dyDescent="0.25">
      <c r="B75" s="4" t="s">
        <v>48</v>
      </c>
      <c r="C75" s="5">
        <v>179</v>
      </c>
      <c r="D75" s="5">
        <v>179</v>
      </c>
      <c r="E75" s="6">
        <f t="shared" si="6"/>
        <v>0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2</v>
      </c>
      <c r="D77" s="5">
        <v>1</v>
      </c>
      <c r="E77" s="6">
        <f t="shared" si="6"/>
        <v>-0.5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426</v>
      </c>
      <c r="D90" s="5">
        <v>434</v>
      </c>
      <c r="E90" s="6">
        <f>IF(C90&gt;0,(D90-C90)/C90,"-")</f>
        <v>1.8779342723004695E-2</v>
      </c>
    </row>
    <row r="91" spans="2:5" ht="29.25" thickBot="1" x14ac:dyDescent="0.25">
      <c r="B91" s="4" t="s">
        <v>52</v>
      </c>
      <c r="C91" s="5">
        <v>337</v>
      </c>
      <c r="D91" s="5">
        <v>297</v>
      </c>
      <c r="E91" s="6">
        <f t="shared" ref="E91:E93" si="7">IF(C91&gt;0,(D91-C91)/C91,"-")</f>
        <v>-0.11869436201780416</v>
      </c>
    </row>
    <row r="92" spans="2:5" ht="29.25" customHeight="1" thickBot="1" x14ac:dyDescent="0.25">
      <c r="B92" s="4" t="s">
        <v>53</v>
      </c>
      <c r="C92" s="5">
        <v>633</v>
      </c>
      <c r="D92" s="5">
        <v>551</v>
      </c>
      <c r="E92" s="6">
        <f t="shared" si="7"/>
        <v>-0.12954186413902052</v>
      </c>
    </row>
    <row r="93" spans="2:5" ht="29.25" customHeight="1" thickBot="1" x14ac:dyDescent="0.25">
      <c r="B93" s="4" t="s">
        <v>54</v>
      </c>
      <c r="C93" s="6">
        <f>(C90+C91)/(C90+C91+C92)</f>
        <v>0.54656160458452718</v>
      </c>
      <c r="D93" s="6">
        <f>(D90+D91)/(D90+D91+D92)</f>
        <v>0.57020280811232449</v>
      </c>
      <c r="E93" s="6">
        <f t="shared" si="7"/>
        <v>4.3254416939456149E-2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1489</v>
      </c>
      <c r="D100" s="5">
        <v>1372</v>
      </c>
      <c r="E100" s="6">
        <f>IF(C100&gt;0,(D100-C100)/C100,"-")</f>
        <v>-7.8576225654801879E-2</v>
      </c>
    </row>
    <row r="101" spans="2:5" ht="20.100000000000001" customHeight="1" thickBot="1" x14ac:dyDescent="0.25">
      <c r="B101" s="4" t="s">
        <v>41</v>
      </c>
      <c r="C101" s="5">
        <v>476</v>
      </c>
      <c r="D101" s="5">
        <v>417</v>
      </c>
      <c r="E101" s="6">
        <f t="shared" ref="E101:E105" si="8">IF(C101&gt;0,(D101-C101)/C101,"-")</f>
        <v>-0.12394957983193278</v>
      </c>
    </row>
    <row r="102" spans="2:5" ht="20.100000000000001" customHeight="1" thickBot="1" x14ac:dyDescent="0.25">
      <c r="B102" s="4" t="s">
        <v>42</v>
      </c>
      <c r="C102" s="5">
        <v>315</v>
      </c>
      <c r="D102" s="5">
        <v>337</v>
      </c>
      <c r="E102" s="6">
        <f t="shared" si="8"/>
        <v>6.9841269841269843E-2</v>
      </c>
    </row>
    <row r="103" spans="2:5" ht="20.100000000000001" customHeight="1" thickBot="1" x14ac:dyDescent="0.25">
      <c r="B103" s="4" t="s">
        <v>98</v>
      </c>
      <c r="C103" s="6">
        <f>(C101+C102)/C100</f>
        <v>0.53122901276024181</v>
      </c>
      <c r="D103" s="6">
        <f>(D101+D102)/D100</f>
        <v>0.54956268221574345</v>
      </c>
      <c r="E103" s="6">
        <f t="shared" si="8"/>
        <v>3.4511800024326078E-2</v>
      </c>
    </row>
    <row r="104" spans="2:5" ht="20.100000000000001" customHeight="1" thickBot="1" x14ac:dyDescent="0.25">
      <c r="B104" s="4" t="s">
        <v>39</v>
      </c>
      <c r="C104" s="6">
        <v>0.55028901734104041</v>
      </c>
      <c r="D104" s="6">
        <v>0.57756232686980613</v>
      </c>
      <c r="E104" s="6">
        <f t="shared" si="8"/>
        <v>4.9561791475593177E-2</v>
      </c>
    </row>
    <row r="105" spans="2:5" ht="20.100000000000001" customHeight="1" thickBot="1" x14ac:dyDescent="0.25">
      <c r="B105" s="4" t="s">
        <v>40</v>
      </c>
      <c r="C105" s="6">
        <v>0.50480769230769229</v>
      </c>
      <c r="D105" s="6">
        <v>0.51846153846153842</v>
      </c>
      <c r="E105" s="6">
        <f t="shared" si="8"/>
        <v>2.7047619047618997E-2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1385</v>
      </c>
      <c r="D112" s="5">
        <v>1423</v>
      </c>
      <c r="E112" s="6">
        <f>IF(C112&gt;0,(D112-C112)/C112,"-")</f>
        <v>2.7436823104693142E-2</v>
      </c>
    </row>
    <row r="113" spans="2:14" ht="15" thickBot="1" x14ac:dyDescent="0.25">
      <c r="B113" s="4" t="s">
        <v>56</v>
      </c>
      <c r="C113" s="5">
        <v>820</v>
      </c>
      <c r="D113" s="5">
        <v>949</v>
      </c>
      <c r="E113" s="6">
        <f t="shared" ref="E113:E114" si="9">IF(C113&gt;0,(D113-C113)/C113,"-")</f>
        <v>0.15731707317073171</v>
      </c>
    </row>
    <row r="114" spans="2:14" ht="15" thickBot="1" x14ac:dyDescent="0.25">
      <c r="B114" s="4" t="s">
        <v>57</v>
      </c>
      <c r="C114" s="5">
        <v>565</v>
      </c>
      <c r="D114" s="5">
        <v>474</v>
      </c>
      <c r="E114" s="6">
        <f t="shared" si="9"/>
        <v>-0.16106194690265488</v>
      </c>
    </row>
    <row r="115" spans="2:14" s="22" customFormat="1" x14ac:dyDescent="0.2"/>
    <row r="116" spans="2:14" s="22" customFormat="1" x14ac:dyDescent="0.2"/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8</v>
      </c>
      <c r="D128" s="10">
        <v>4</v>
      </c>
      <c r="E128" s="10">
        <v>1</v>
      </c>
      <c r="F128" s="10">
        <v>13</v>
      </c>
      <c r="G128" s="10">
        <v>8</v>
      </c>
      <c r="H128" s="10">
        <v>1</v>
      </c>
      <c r="I128" s="10">
        <v>2</v>
      </c>
      <c r="J128" s="10">
        <v>11</v>
      </c>
      <c r="K128" s="6">
        <f>IF(C128=0,"-",(G128-C128)/C128)</f>
        <v>0</v>
      </c>
      <c r="L128" s="6">
        <f t="shared" ref="L128:N133" si="10">IF(D128=0,"-",(H128-D128)/D128)</f>
        <v>-0.75</v>
      </c>
      <c r="M128" s="6">
        <f t="shared" si="10"/>
        <v>1</v>
      </c>
      <c r="N128" s="6">
        <f t="shared" si="10"/>
        <v>-0.15384615384615385</v>
      </c>
    </row>
    <row r="129" spans="2:14" ht="15" thickBot="1" x14ac:dyDescent="0.25">
      <c r="B129" s="4" t="s">
        <v>64</v>
      </c>
      <c r="C129" s="10">
        <v>2</v>
      </c>
      <c r="D129" s="10">
        <v>0</v>
      </c>
      <c r="E129" s="10">
        <v>0</v>
      </c>
      <c r="F129" s="10">
        <v>2</v>
      </c>
      <c r="G129" s="10">
        <v>4</v>
      </c>
      <c r="H129" s="10">
        <v>0</v>
      </c>
      <c r="I129" s="10">
        <v>0</v>
      </c>
      <c r="J129" s="10">
        <v>4</v>
      </c>
      <c r="K129" s="6">
        <f t="shared" ref="K129:K133" si="11">IF(C129=0,"-",(G129-C129)/C129)</f>
        <v>1</v>
      </c>
      <c r="L129" s="6" t="str">
        <f t="shared" si="10"/>
        <v>-</v>
      </c>
      <c r="M129" s="6" t="str">
        <f t="shared" si="10"/>
        <v>-</v>
      </c>
      <c r="N129" s="6">
        <f t="shared" si="10"/>
        <v>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2</v>
      </c>
      <c r="D131" s="10">
        <v>0</v>
      </c>
      <c r="E131" s="10">
        <v>0</v>
      </c>
      <c r="F131" s="10">
        <v>2</v>
      </c>
      <c r="G131" s="10">
        <v>3</v>
      </c>
      <c r="H131" s="10">
        <v>0</v>
      </c>
      <c r="I131" s="10">
        <v>0</v>
      </c>
      <c r="J131" s="10">
        <v>3</v>
      </c>
      <c r="K131" s="6">
        <f t="shared" si="11"/>
        <v>0.5</v>
      </c>
      <c r="L131" s="6" t="str">
        <f t="shared" si="10"/>
        <v>-</v>
      </c>
      <c r="M131" s="6" t="str">
        <f t="shared" si="10"/>
        <v>-</v>
      </c>
      <c r="N131" s="6">
        <f t="shared" si="10"/>
        <v>0.5</v>
      </c>
    </row>
    <row r="132" spans="2:14" ht="15" thickBot="1" x14ac:dyDescent="0.25">
      <c r="B132" s="4" t="s">
        <v>67</v>
      </c>
      <c r="C132" s="10">
        <v>1</v>
      </c>
      <c r="D132" s="10">
        <v>0</v>
      </c>
      <c r="E132" s="10">
        <v>0</v>
      </c>
      <c r="F132" s="10">
        <v>1</v>
      </c>
      <c r="G132" s="10">
        <v>0</v>
      </c>
      <c r="H132" s="10">
        <v>1</v>
      </c>
      <c r="I132" s="10">
        <v>0</v>
      </c>
      <c r="J132" s="10">
        <v>1</v>
      </c>
      <c r="K132" s="6">
        <f t="shared" si="11"/>
        <v>-1</v>
      </c>
      <c r="L132" s="6" t="str">
        <f t="shared" si="10"/>
        <v>-</v>
      </c>
      <c r="M132" s="6" t="str">
        <f t="shared" si="10"/>
        <v>-</v>
      </c>
      <c r="N132" s="6">
        <f t="shared" si="10"/>
        <v>0</v>
      </c>
    </row>
    <row r="133" spans="2:14" ht="15" thickBot="1" x14ac:dyDescent="0.25">
      <c r="B133" s="4" t="s">
        <v>68</v>
      </c>
      <c r="C133" s="10">
        <v>13</v>
      </c>
      <c r="D133" s="10">
        <v>4</v>
      </c>
      <c r="E133" s="10">
        <v>1</v>
      </c>
      <c r="F133" s="10">
        <v>18</v>
      </c>
      <c r="G133" s="10">
        <v>15</v>
      </c>
      <c r="H133" s="10">
        <v>2</v>
      </c>
      <c r="I133" s="10">
        <v>2</v>
      </c>
      <c r="J133" s="10">
        <v>19</v>
      </c>
      <c r="K133" s="6">
        <f t="shared" si="11"/>
        <v>0.15384615384615385</v>
      </c>
      <c r="L133" s="6">
        <f t="shared" si="10"/>
        <v>-0.5</v>
      </c>
      <c r="M133" s="6">
        <f t="shared" si="10"/>
        <v>1</v>
      </c>
      <c r="N133" s="6">
        <f t="shared" si="10"/>
        <v>5.5555555555555552E-2</v>
      </c>
    </row>
    <row r="134" spans="2:14" ht="15" thickBot="1" x14ac:dyDescent="0.25">
      <c r="B134" s="4" t="s">
        <v>36</v>
      </c>
      <c r="C134" s="6">
        <f>IF(C128=0,"-",C128/(C128+C129))</f>
        <v>0.8</v>
      </c>
      <c r="D134" s="6">
        <f>IF(D128=0,"-",D128/(D128+D129))</f>
        <v>1</v>
      </c>
      <c r="E134" s="6">
        <f t="shared" ref="E134:J134" si="12">IF(E128=0,"-",E128/(E128+E129))</f>
        <v>1</v>
      </c>
      <c r="F134" s="6">
        <f t="shared" si="12"/>
        <v>0.8666666666666667</v>
      </c>
      <c r="G134" s="6">
        <f t="shared" si="12"/>
        <v>0.66666666666666663</v>
      </c>
      <c r="H134" s="6">
        <f t="shared" si="12"/>
        <v>1</v>
      </c>
      <c r="I134" s="6">
        <f t="shared" si="12"/>
        <v>1</v>
      </c>
      <c r="J134" s="6">
        <f t="shared" si="12"/>
        <v>0.73333333333333328</v>
      </c>
      <c r="K134" s="6">
        <f>IF(OR(C134="-",G134="-"),"-",(G134-C134)/C134)</f>
        <v>-0.16666666666666677</v>
      </c>
      <c r="L134" s="6">
        <f t="shared" ref="L134:N135" si="13">IF(OR(D134="-",H134="-"),"-",(H134-D134)/D134)</f>
        <v>0</v>
      </c>
      <c r="M134" s="6">
        <f t="shared" si="13"/>
        <v>0</v>
      </c>
      <c r="N134" s="6">
        <f t="shared" si="13"/>
        <v>-0.15384615384615394</v>
      </c>
    </row>
    <row r="135" spans="2:14" ht="15" thickBot="1" x14ac:dyDescent="0.25">
      <c r="B135" s="4" t="s">
        <v>37</v>
      </c>
      <c r="C135" s="6">
        <f>IF(C131=0,"-",C131/(C130+C131))</f>
        <v>1</v>
      </c>
      <c r="D135" s="6" t="str">
        <f t="shared" ref="D135:J135" si="14">IF(D131=0,"-",D131/(D130+D131))</f>
        <v>-</v>
      </c>
      <c r="E135" s="6" t="str">
        <f t="shared" si="14"/>
        <v>-</v>
      </c>
      <c r="F135" s="6">
        <f t="shared" si="14"/>
        <v>1</v>
      </c>
      <c r="G135" s="6">
        <f t="shared" si="14"/>
        <v>1</v>
      </c>
      <c r="H135" s="6" t="str">
        <f t="shared" si="14"/>
        <v>-</v>
      </c>
      <c r="I135" s="6" t="str">
        <f t="shared" si="14"/>
        <v>-</v>
      </c>
      <c r="J135" s="6">
        <f t="shared" si="14"/>
        <v>1</v>
      </c>
      <c r="K135" s="6">
        <f>IF(OR(C135="-",G135="-"),"-",(G135-C135)/C135)</f>
        <v>0</v>
      </c>
      <c r="L135" s="6" t="str">
        <f t="shared" si="13"/>
        <v>-</v>
      </c>
      <c r="M135" s="6" t="str">
        <f t="shared" si="13"/>
        <v>-</v>
      </c>
      <c r="N135" s="6">
        <f t="shared" si="13"/>
        <v>0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36</v>
      </c>
      <c r="D143" s="10">
        <v>0</v>
      </c>
      <c r="E143" s="10">
        <v>8</v>
      </c>
      <c r="F143" s="10">
        <v>44</v>
      </c>
      <c r="G143" s="10">
        <v>25</v>
      </c>
      <c r="H143" s="10">
        <v>0</v>
      </c>
      <c r="I143" s="10">
        <v>7</v>
      </c>
      <c r="J143" s="10">
        <v>32</v>
      </c>
      <c r="K143" s="6">
        <f>IF(C143=0,"-",(G143-C143)/C143)</f>
        <v>-0.30555555555555558</v>
      </c>
      <c r="L143" s="6" t="str">
        <f t="shared" ref="L143:N147" si="15">IF(D143=0,"-",(H143-D143)/D143)</f>
        <v>-</v>
      </c>
      <c r="M143" s="6">
        <f t="shared" si="15"/>
        <v>-0.125</v>
      </c>
      <c r="N143" s="6">
        <f t="shared" si="15"/>
        <v>-0.27272727272727271</v>
      </c>
    </row>
    <row r="144" spans="2:14" ht="15" thickBot="1" x14ac:dyDescent="0.25">
      <c r="B144" s="4" t="s">
        <v>72</v>
      </c>
      <c r="C144" s="10">
        <v>18</v>
      </c>
      <c r="D144" s="10">
        <v>0</v>
      </c>
      <c r="E144" s="10">
        <v>4</v>
      </c>
      <c r="F144" s="10">
        <v>22</v>
      </c>
      <c r="G144" s="10">
        <v>14</v>
      </c>
      <c r="H144" s="10">
        <v>0</v>
      </c>
      <c r="I144" s="10">
        <v>3</v>
      </c>
      <c r="J144" s="10">
        <v>17</v>
      </c>
      <c r="K144" s="6">
        <f t="shared" ref="K144:K147" si="16">IF(C144=0,"-",(G144-C144)/C144)</f>
        <v>-0.22222222222222221</v>
      </c>
      <c r="L144" s="6" t="str">
        <f t="shared" si="15"/>
        <v>-</v>
      </c>
      <c r="M144" s="6">
        <f t="shared" si="15"/>
        <v>-0.25</v>
      </c>
      <c r="N144" s="6">
        <f t="shared" si="15"/>
        <v>-0.22727272727272727</v>
      </c>
    </row>
    <row r="145" spans="2:14" ht="15" thickBot="1" x14ac:dyDescent="0.25">
      <c r="B145" s="4" t="s">
        <v>73</v>
      </c>
      <c r="C145" s="10">
        <v>239</v>
      </c>
      <c r="D145" s="10">
        <v>0</v>
      </c>
      <c r="E145" s="10">
        <v>13</v>
      </c>
      <c r="F145" s="10">
        <v>252</v>
      </c>
      <c r="G145" s="10">
        <v>199</v>
      </c>
      <c r="H145" s="10">
        <v>0</v>
      </c>
      <c r="I145" s="10">
        <v>13</v>
      </c>
      <c r="J145" s="10">
        <v>212</v>
      </c>
      <c r="K145" s="6">
        <f t="shared" si="16"/>
        <v>-0.16736401673640167</v>
      </c>
      <c r="L145" s="6" t="str">
        <f t="shared" si="15"/>
        <v>-</v>
      </c>
      <c r="M145" s="6">
        <f t="shared" si="15"/>
        <v>0</v>
      </c>
      <c r="N145" s="6">
        <f t="shared" si="15"/>
        <v>-0.15873015873015872</v>
      </c>
    </row>
    <row r="146" spans="2:14" ht="15" thickBot="1" x14ac:dyDescent="0.25">
      <c r="B146" s="4" t="s">
        <v>74</v>
      </c>
      <c r="C146" s="10">
        <v>93</v>
      </c>
      <c r="D146" s="10">
        <v>0</v>
      </c>
      <c r="E146" s="10">
        <v>14</v>
      </c>
      <c r="F146" s="10">
        <v>107</v>
      </c>
      <c r="G146" s="10">
        <v>70</v>
      </c>
      <c r="H146" s="10">
        <v>0</v>
      </c>
      <c r="I146" s="10">
        <v>14</v>
      </c>
      <c r="J146" s="10">
        <v>84</v>
      </c>
      <c r="K146" s="6">
        <f t="shared" si="16"/>
        <v>-0.24731182795698925</v>
      </c>
      <c r="L146" s="6" t="str">
        <f t="shared" si="15"/>
        <v>-</v>
      </c>
      <c r="M146" s="6">
        <f t="shared" si="15"/>
        <v>0</v>
      </c>
      <c r="N146" s="6">
        <f t="shared" si="15"/>
        <v>-0.21495327102803738</v>
      </c>
    </row>
    <row r="147" spans="2:14" ht="15" thickBot="1" x14ac:dyDescent="0.25">
      <c r="B147" s="4" t="s">
        <v>75</v>
      </c>
      <c r="C147" s="10">
        <v>1</v>
      </c>
      <c r="D147" s="10">
        <v>0</v>
      </c>
      <c r="E147" s="10">
        <v>1</v>
      </c>
      <c r="F147" s="10">
        <v>2</v>
      </c>
      <c r="G147" s="10">
        <v>7</v>
      </c>
      <c r="H147" s="10">
        <v>0</v>
      </c>
      <c r="I147" s="10">
        <v>0</v>
      </c>
      <c r="J147" s="10">
        <v>7</v>
      </c>
      <c r="K147" s="6">
        <f t="shared" si="16"/>
        <v>6</v>
      </c>
      <c r="L147" s="6" t="str">
        <f t="shared" si="15"/>
        <v>-</v>
      </c>
      <c r="M147" s="6">
        <f t="shared" si="15"/>
        <v>-1</v>
      </c>
      <c r="N147" s="6">
        <f t="shared" si="15"/>
        <v>2.5</v>
      </c>
    </row>
    <row r="148" spans="2:14" ht="15" thickBot="1" x14ac:dyDescent="0.25">
      <c r="B148" s="7" t="s">
        <v>68</v>
      </c>
      <c r="C148" s="10">
        <v>387</v>
      </c>
      <c r="D148" s="10">
        <v>0</v>
      </c>
      <c r="E148" s="10">
        <v>40</v>
      </c>
      <c r="F148" s="10">
        <v>427</v>
      </c>
      <c r="G148" s="10">
        <v>315</v>
      </c>
      <c r="H148" s="10">
        <v>0</v>
      </c>
      <c r="I148" s="10">
        <v>37</v>
      </c>
      <c r="J148" s="10">
        <v>352</v>
      </c>
      <c r="K148" s="6">
        <f t="shared" ref="K148" si="17">IF(C148=0,"-",(G148-C148)/C148)</f>
        <v>-0.18604651162790697</v>
      </c>
      <c r="L148" s="6" t="str">
        <f t="shared" ref="L148" si="18">IF(D148=0,"-",(H148-D148)/D148)</f>
        <v>-</v>
      </c>
      <c r="M148" s="6">
        <f t="shared" ref="M148" si="19">IF(E148=0,"-",(I148-E148)/E148)</f>
        <v>-7.4999999999999997E-2</v>
      </c>
      <c r="N148" s="6">
        <f t="shared" ref="N148" si="20">IF(F148=0,"-",(J148-F148)/F148)</f>
        <v>-0.1756440281030445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0.13090909090909092</v>
      </c>
      <c r="D149" s="6" t="str">
        <f t="shared" si="21"/>
        <v>-</v>
      </c>
      <c r="E149" s="6">
        <f t="shared" si="21"/>
        <v>0.38095238095238093</v>
      </c>
      <c r="F149" s="6">
        <f t="shared" si="21"/>
        <v>0.14864864864864866</v>
      </c>
      <c r="G149" s="6">
        <f t="shared" si="21"/>
        <v>0.11160714285714286</v>
      </c>
      <c r="H149" s="6" t="str">
        <f t="shared" si="21"/>
        <v>-</v>
      </c>
      <c r="I149" s="6">
        <f t="shared" si="21"/>
        <v>0.35</v>
      </c>
      <c r="J149" s="6">
        <f t="shared" si="21"/>
        <v>0.13114754098360656</v>
      </c>
      <c r="K149" s="6">
        <f>IF(OR(C149="-",G149="-"),"-",(G149-C149)/C149)</f>
        <v>-0.14744543650793654</v>
      </c>
      <c r="L149" s="6" t="str">
        <f t="shared" ref="L149:N150" si="22">IF(OR(D149="-",H149="-"),"-",(H149-D149)/D149)</f>
        <v>-</v>
      </c>
      <c r="M149" s="6">
        <f t="shared" si="22"/>
        <v>-8.1250000000000003E-2</v>
      </c>
      <c r="N149" s="6">
        <f t="shared" si="22"/>
        <v>-0.11773472429210134</v>
      </c>
    </row>
    <row r="150" spans="2:14" ht="29.25" thickBot="1" x14ac:dyDescent="0.25">
      <c r="B150" s="7" t="s">
        <v>77</v>
      </c>
      <c r="C150" s="6">
        <f t="shared" si="21"/>
        <v>0.16216216216216217</v>
      </c>
      <c r="D150" s="6" t="str">
        <f t="shared" si="21"/>
        <v>-</v>
      </c>
      <c r="E150" s="6">
        <f t="shared" si="21"/>
        <v>0.22222222222222221</v>
      </c>
      <c r="F150" s="6">
        <f t="shared" si="21"/>
        <v>0.17054263565891473</v>
      </c>
      <c r="G150" s="6">
        <f t="shared" si="21"/>
        <v>0.16666666666666666</v>
      </c>
      <c r="H150" s="6" t="str">
        <f t="shared" si="21"/>
        <v>-</v>
      </c>
      <c r="I150" s="6">
        <f t="shared" si="21"/>
        <v>0.17647058823529413</v>
      </c>
      <c r="J150" s="6">
        <f t="shared" si="21"/>
        <v>0.16831683168316833</v>
      </c>
      <c r="K150" s="6">
        <f>IF(OR(C150="-",G150="-"),"-",(G150-C150)/C150)</f>
        <v>2.7777777777777665E-2</v>
      </c>
      <c r="L150" s="6" t="str">
        <f t="shared" si="22"/>
        <v>-</v>
      </c>
      <c r="M150" s="6">
        <f t="shared" si="22"/>
        <v>-0.20588235294117638</v>
      </c>
      <c r="N150" s="6">
        <f t="shared" si="22"/>
        <v>-1.3051305130512975E-2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327</v>
      </c>
      <c r="D157" s="19">
        <v>269</v>
      </c>
      <c r="E157" s="18">
        <f>IF(C157=0,"-",(D157-C157)/C157)</f>
        <v>-0.17737003058103976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49</v>
      </c>
      <c r="D158" s="19">
        <v>33</v>
      </c>
      <c r="E158" s="18">
        <f t="shared" ref="E158:E159" si="23">IF(C158=0,"-",(D158-C158)/C158)</f>
        <v>-0.32653061224489793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10</v>
      </c>
      <c r="D159" s="19">
        <v>6</v>
      </c>
      <c r="E159" s="18">
        <f t="shared" si="23"/>
        <v>-0.4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0.84715025906735753</v>
      </c>
      <c r="D160" s="18">
        <f>IF(D157=0,"-",D157/(D157+D158+D159))</f>
        <v>0.87337662337662336</v>
      </c>
      <c r="E160" s="18">
        <f>IF(OR(C160="-",D160="-"),"-",(D160-C160)/C160)</f>
        <v>3.0958338297787807E-2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15</v>
      </c>
      <c r="D166" s="5">
        <v>16</v>
      </c>
      <c r="E166" s="6">
        <f>IF(C166=0,"-",(D166-C166)/C166)</f>
        <v>6.6666666666666666E-2</v>
      </c>
    </row>
    <row r="167" spans="2:14" ht="20.100000000000001" customHeight="1" thickBot="1" x14ac:dyDescent="0.25">
      <c r="B167" s="4" t="s">
        <v>41</v>
      </c>
      <c r="C167" s="5">
        <v>5</v>
      </c>
      <c r="D167" s="5">
        <v>7</v>
      </c>
      <c r="E167" s="6">
        <f t="shared" ref="E167:E168" si="24">IF(C167=0,"-",(D167-C167)/C167)</f>
        <v>0.4</v>
      </c>
    </row>
    <row r="168" spans="2:14" ht="20.100000000000001" customHeight="1" thickBot="1" x14ac:dyDescent="0.25">
      <c r="B168" s="4" t="s">
        <v>42</v>
      </c>
      <c r="C168" s="5">
        <v>8</v>
      </c>
      <c r="D168" s="5">
        <v>4</v>
      </c>
      <c r="E168" s="6">
        <f t="shared" si="24"/>
        <v>-0.5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0.8666666666666667</v>
      </c>
      <c r="D169" s="6">
        <f>IF(D166=0,"-",(D167+D168)/D166)</f>
        <v>0.6875</v>
      </c>
      <c r="E169" s="6">
        <f t="shared" ref="E169:E171" si="25">IF(OR(C169="-",D169="-"),"-",(D169-C169)/C169)</f>
        <v>-0.20673076923076925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0.7</v>
      </c>
      <c r="E170" s="6">
        <f t="shared" si="25"/>
        <v>-0.30000000000000004</v>
      </c>
    </row>
    <row r="171" spans="2:14" ht="20.100000000000001" customHeight="1" thickBot="1" x14ac:dyDescent="0.25">
      <c r="B171" s="4" t="s">
        <v>40</v>
      </c>
      <c r="C171" s="6">
        <v>0.8</v>
      </c>
      <c r="D171" s="6">
        <v>0.66666666666666663</v>
      </c>
      <c r="E171" s="6">
        <f t="shared" si="25"/>
        <v>-0.16666666666666677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17</v>
      </c>
      <c r="D178" s="5">
        <v>18</v>
      </c>
      <c r="E178" s="6">
        <f>IF(C178=0,"-",(D178-C178)/C178)</f>
        <v>5.8823529411764705E-2</v>
      </c>
      <c r="H178" s="13"/>
    </row>
    <row r="179" spans="2:8" ht="15" thickBot="1" x14ac:dyDescent="0.25">
      <c r="B179" s="4" t="s">
        <v>43</v>
      </c>
      <c r="C179" s="5">
        <v>13</v>
      </c>
      <c r="D179" s="5">
        <v>11</v>
      </c>
      <c r="E179" s="6">
        <f t="shared" ref="E179:E185" si="26">IF(C179=0,"-",(D179-C179)/C179)</f>
        <v>-0.15384615384615385</v>
      </c>
      <c r="H179" s="13"/>
    </row>
    <row r="180" spans="2:8" ht="15" thickBot="1" x14ac:dyDescent="0.25">
      <c r="B180" s="4" t="s">
        <v>47</v>
      </c>
      <c r="C180" s="5">
        <v>4</v>
      </c>
      <c r="D180" s="5">
        <v>3</v>
      </c>
      <c r="E180" s="6">
        <f t="shared" si="26"/>
        <v>-0.25</v>
      </c>
      <c r="H180" s="13"/>
    </row>
    <row r="181" spans="2:8" ht="15" thickBot="1" x14ac:dyDescent="0.25">
      <c r="B181" s="4" t="s">
        <v>78</v>
      </c>
      <c r="C181" s="5">
        <v>0</v>
      </c>
      <c r="D181" s="5">
        <v>4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435</v>
      </c>
      <c r="D182" s="5">
        <v>357</v>
      </c>
      <c r="E182" s="6">
        <f t="shared" si="26"/>
        <v>-0.1793103448275862</v>
      </c>
      <c r="H182" s="13"/>
    </row>
    <row r="183" spans="2:8" ht="15" thickBot="1" x14ac:dyDescent="0.25">
      <c r="B183" s="4" t="s">
        <v>47</v>
      </c>
      <c r="C183" s="5">
        <v>391</v>
      </c>
      <c r="D183" s="5">
        <v>313</v>
      </c>
      <c r="E183" s="6">
        <f t="shared" si="26"/>
        <v>-0.19948849104859334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44</v>
      </c>
      <c r="D185" s="5">
        <v>44</v>
      </c>
      <c r="E185" s="6">
        <f t="shared" si="26"/>
        <v>0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7</v>
      </c>
      <c r="D197" s="5">
        <v>1</v>
      </c>
      <c r="E197" s="6">
        <f t="shared" ref="E197:E200" si="27">IF(C197=0,"-",(D197-C197)/C197)</f>
        <v>-0.8571428571428571</v>
      </c>
    </row>
    <row r="198" spans="2:5" ht="15" thickBot="1" x14ac:dyDescent="0.25">
      <c r="B198" s="4" t="s">
        <v>83</v>
      </c>
      <c r="C198" s="5">
        <v>2</v>
      </c>
      <c r="D198" s="5">
        <v>0</v>
      </c>
      <c r="E198" s="6">
        <f t="shared" si="27"/>
        <v>-1</v>
      </c>
    </row>
    <row r="199" spans="2:5" ht="15" thickBot="1" x14ac:dyDescent="0.25">
      <c r="B199" s="4" t="s">
        <v>84</v>
      </c>
      <c r="C199" s="5">
        <v>9</v>
      </c>
      <c r="D199" s="5">
        <v>1</v>
      </c>
      <c r="E199" s="6">
        <f t="shared" si="27"/>
        <v>-0.88888888888888884</v>
      </c>
    </row>
    <row r="200" spans="2:5" ht="15" thickBot="1" x14ac:dyDescent="0.25">
      <c r="B200" s="4" t="s">
        <v>85</v>
      </c>
      <c r="C200" s="5">
        <v>7</v>
      </c>
      <c r="D200" s="5">
        <v>1</v>
      </c>
      <c r="E200" s="6">
        <f t="shared" si="27"/>
        <v>-0.8571428571428571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7</v>
      </c>
      <c r="D208" s="5">
        <v>1</v>
      </c>
      <c r="E208" s="6">
        <f t="shared" si="28"/>
        <v>-0.8571428571428571</v>
      </c>
    </row>
    <row r="209" spans="2:5" ht="20.100000000000001" customHeight="1" thickBot="1" x14ac:dyDescent="0.25">
      <c r="B209" s="17" t="s">
        <v>86</v>
      </c>
      <c r="C209" s="5">
        <v>7</v>
      </c>
      <c r="D209" s="5">
        <v>0</v>
      </c>
      <c r="E209" s="6">
        <f t="shared" si="28"/>
        <v>-1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1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2</v>
      </c>
      <c r="D212" s="5">
        <v>0</v>
      </c>
      <c r="E212" s="6">
        <f>IF(C212=0,"-",(D212-C212)/C212)</f>
        <v>-1</v>
      </c>
    </row>
    <row r="213" spans="2:5" ht="15" thickBot="1" x14ac:dyDescent="0.25">
      <c r="B213" s="17" t="s">
        <v>86</v>
      </c>
      <c r="C213" s="5">
        <v>2</v>
      </c>
      <c r="D213" s="5">
        <v>0</v>
      </c>
      <c r="E213" s="6">
        <f t="shared" ref="E213:E214" si="29">IF(C213=0,"-",(D213-C213)/C213)</f>
        <v>-1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12</v>
      </c>
      <c r="D221" s="5">
        <v>5</v>
      </c>
      <c r="E221" s="6">
        <f t="shared" ref="E221:E223" si="30">IF(C221=0,"-",(D221-C221)/C221)</f>
        <v>-0.58333333333333337</v>
      </c>
    </row>
    <row r="222" spans="2:5" ht="15" thickBot="1" x14ac:dyDescent="0.25">
      <c r="B222" s="16" t="s">
        <v>92</v>
      </c>
      <c r="C222" s="5">
        <v>9</v>
      </c>
      <c r="D222" s="5">
        <v>1</v>
      </c>
      <c r="E222" s="6">
        <f t="shared" si="30"/>
        <v>-0.88888888888888884</v>
      </c>
    </row>
    <row r="223" spans="2:5" ht="15" thickBot="1" x14ac:dyDescent="0.25">
      <c r="B223" s="16" t="s">
        <v>93</v>
      </c>
      <c r="C223" s="5">
        <v>22</v>
      </c>
      <c r="D223" s="5">
        <v>25</v>
      </c>
      <c r="E223" s="6">
        <f t="shared" si="30"/>
        <v>0.13636363636363635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1732</v>
      </c>
      <c r="D14" s="5">
        <v>1498</v>
      </c>
      <c r="E14" s="6">
        <f>IF(C14&gt;0,(D14-C14)/C14)</f>
        <v>-0.1351039260969977</v>
      </c>
    </row>
    <row r="15" spans="1:5" ht="20.100000000000001" customHeight="1" thickBot="1" x14ac:dyDescent="0.25">
      <c r="B15" s="4" t="s">
        <v>17</v>
      </c>
      <c r="C15" s="5">
        <v>1732</v>
      </c>
      <c r="D15" s="5">
        <v>1498</v>
      </c>
      <c r="E15" s="6">
        <f t="shared" ref="E15:E25" si="0">IF(C15&gt;0,(D15-C15)/C15)</f>
        <v>-0.1351039260969977</v>
      </c>
    </row>
    <row r="16" spans="1:5" ht="20.100000000000001" customHeight="1" thickBot="1" x14ac:dyDescent="0.25">
      <c r="B16" s="4" t="s">
        <v>18</v>
      </c>
      <c r="C16" s="5">
        <v>1134</v>
      </c>
      <c r="D16" s="5">
        <v>899</v>
      </c>
      <c r="E16" s="6">
        <f t="shared" si="0"/>
        <v>-0.20723104056437389</v>
      </c>
    </row>
    <row r="17" spans="2:5" ht="20.100000000000001" customHeight="1" thickBot="1" x14ac:dyDescent="0.25">
      <c r="B17" s="4" t="s">
        <v>19</v>
      </c>
      <c r="C17" s="5">
        <v>598</v>
      </c>
      <c r="D17" s="5">
        <v>599</v>
      </c>
      <c r="E17" s="6">
        <f t="shared" si="0"/>
        <v>1.6722408026755853E-3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0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2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0.34526558891454967</v>
      </c>
      <c r="D20" s="6">
        <f>D17/D15</f>
        <v>0.3998664886515354</v>
      </c>
      <c r="E20" s="6">
        <f t="shared" si="0"/>
        <v>0.15814173636197204</v>
      </c>
    </row>
    <row r="21" spans="2:5" ht="30" customHeight="1" thickBot="1" x14ac:dyDescent="0.25">
      <c r="B21" s="4" t="s">
        <v>23</v>
      </c>
      <c r="C21" s="5">
        <v>73</v>
      </c>
      <c r="D21" s="5">
        <v>105</v>
      </c>
      <c r="E21" s="6">
        <f t="shared" si="0"/>
        <v>0.43835616438356162</v>
      </c>
    </row>
    <row r="22" spans="2:5" ht="20.100000000000001" customHeight="1" thickBot="1" x14ac:dyDescent="0.25">
      <c r="B22" s="4" t="s">
        <v>24</v>
      </c>
      <c r="C22" s="5">
        <v>42</v>
      </c>
      <c r="D22" s="5">
        <v>52</v>
      </c>
      <c r="E22" s="6">
        <f t="shared" si="0"/>
        <v>0.23809523809523808</v>
      </c>
    </row>
    <row r="23" spans="2:5" ht="20.100000000000001" customHeight="1" thickBot="1" x14ac:dyDescent="0.25">
      <c r="B23" s="4" t="s">
        <v>25</v>
      </c>
      <c r="C23" s="5">
        <v>31</v>
      </c>
      <c r="D23" s="5">
        <v>53</v>
      </c>
      <c r="E23" s="6">
        <f t="shared" si="0"/>
        <v>0.70967741935483875</v>
      </c>
    </row>
    <row r="24" spans="2:5" ht="20.100000000000001" customHeight="1" thickBot="1" x14ac:dyDescent="0.25">
      <c r="B24" s="4" t="s">
        <v>21</v>
      </c>
      <c r="C24" s="6">
        <f>C23/C21</f>
        <v>0.42465753424657532</v>
      </c>
      <c r="D24" s="6">
        <f t="shared" ref="D24" si="1">D23/D21</f>
        <v>0.50476190476190474</v>
      </c>
      <c r="E24" s="6">
        <f t="shared" si="0"/>
        <v>0.18863287250384028</v>
      </c>
    </row>
    <row r="25" spans="2:5" ht="20.100000000000001" customHeight="1" thickBot="1" x14ac:dyDescent="0.25">
      <c r="B25" s="7" t="s">
        <v>26</v>
      </c>
      <c r="C25" s="6">
        <v>0.23208353935437359</v>
      </c>
      <c r="D25" s="6">
        <v>0.19852839830787009</v>
      </c>
      <c r="E25" s="6">
        <f t="shared" si="0"/>
        <v>-0.14458216700697332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405</v>
      </c>
      <c r="D34" s="5">
        <v>296</v>
      </c>
      <c r="E34" s="6">
        <f>IF(C34&gt;0,(D34-C34)/C34,"-")</f>
        <v>-0.26913580246913582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1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353</v>
      </c>
      <c r="D36" s="5">
        <v>252</v>
      </c>
      <c r="E36" s="6">
        <f t="shared" si="2"/>
        <v>-0.28611898016997167</v>
      </c>
    </row>
    <row r="37" spans="2:5" ht="20.100000000000001" customHeight="1" thickBot="1" x14ac:dyDescent="0.25">
      <c r="B37" s="4" t="s">
        <v>30</v>
      </c>
      <c r="C37" s="5">
        <v>52</v>
      </c>
      <c r="D37" s="5">
        <v>43</v>
      </c>
      <c r="E37" s="6">
        <f t="shared" si="2"/>
        <v>-0.17307692307692307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293</v>
      </c>
      <c r="D44" s="5">
        <v>274</v>
      </c>
      <c r="E44" s="6">
        <f>IF(C44&gt;0,(D44-C44)/C44,"-")</f>
        <v>-6.4846416382252553E-2</v>
      </c>
    </row>
    <row r="45" spans="2:5" ht="20.100000000000001" customHeight="1" thickBot="1" x14ac:dyDescent="0.25">
      <c r="B45" s="4" t="s">
        <v>34</v>
      </c>
      <c r="C45" s="5">
        <v>22</v>
      </c>
      <c r="D45" s="5">
        <v>11</v>
      </c>
      <c r="E45" s="6">
        <f t="shared" ref="E45:E51" si="3">IF(C45&gt;0,(D45-C45)/C45,"-")</f>
        <v>-0.5</v>
      </c>
    </row>
    <row r="46" spans="2:5" ht="20.100000000000001" customHeight="1" thickBot="1" x14ac:dyDescent="0.25">
      <c r="B46" s="4" t="s">
        <v>31</v>
      </c>
      <c r="C46" s="5">
        <v>3</v>
      </c>
      <c r="D46" s="5">
        <v>1</v>
      </c>
      <c r="E46" s="6">
        <f t="shared" si="3"/>
        <v>-0.66666666666666663</v>
      </c>
    </row>
    <row r="47" spans="2:5" ht="20.100000000000001" customHeight="1" thickBot="1" x14ac:dyDescent="0.25">
      <c r="B47" s="4" t="s">
        <v>32</v>
      </c>
      <c r="C47" s="5">
        <v>541</v>
      </c>
      <c r="D47" s="5">
        <v>615</v>
      </c>
      <c r="E47" s="6">
        <f t="shared" si="3"/>
        <v>0.1367837338262477</v>
      </c>
    </row>
    <row r="48" spans="2:5" ht="20.100000000000001" customHeight="1" thickBot="1" x14ac:dyDescent="0.25">
      <c r="B48" s="4" t="s">
        <v>35</v>
      </c>
      <c r="C48" s="5">
        <v>264</v>
      </c>
      <c r="D48" s="5">
        <v>284</v>
      </c>
      <c r="E48" s="6">
        <f t="shared" si="3"/>
        <v>7.575757575757576E-2</v>
      </c>
    </row>
    <row r="49" spans="2:5" ht="20.100000000000001" customHeight="1" thickBot="1" x14ac:dyDescent="0.25">
      <c r="B49" s="4" t="s">
        <v>67</v>
      </c>
      <c r="C49" s="5">
        <v>318</v>
      </c>
      <c r="D49" s="5">
        <v>297</v>
      </c>
      <c r="E49" s="6">
        <f t="shared" si="3"/>
        <v>-6.6037735849056603E-2</v>
      </c>
    </row>
    <row r="50" spans="2:5" ht="20.100000000000001" customHeight="1" collapsed="1" thickBot="1" x14ac:dyDescent="0.25">
      <c r="B50" s="4" t="s">
        <v>36</v>
      </c>
      <c r="C50" s="6">
        <f>C44/(C44+C45)</f>
        <v>0.93015873015873018</v>
      </c>
      <c r="D50" s="6">
        <f>D44/(D44+D45)</f>
        <v>0.96140350877192982</v>
      </c>
      <c r="E50" s="6">
        <f t="shared" si="3"/>
        <v>3.3590802945931343E-2</v>
      </c>
    </row>
    <row r="51" spans="2:5" ht="20.100000000000001" customHeight="1" thickBot="1" x14ac:dyDescent="0.25">
      <c r="B51" s="4" t="s">
        <v>37</v>
      </c>
      <c r="C51" s="6">
        <f>C47/(C46+C47)</f>
        <v>0.99448529411764708</v>
      </c>
      <c r="D51" s="6">
        <f t="shared" ref="D51" si="4">D47/(D46+D47)</f>
        <v>0.99837662337662336</v>
      </c>
      <c r="E51" s="6">
        <f t="shared" si="3"/>
        <v>3.9129077946083151E-3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316</v>
      </c>
      <c r="D58" s="5">
        <v>287</v>
      </c>
      <c r="E58" s="6">
        <f>IF(C58&gt;0,(D58-C58)/C58,"-")</f>
        <v>-9.1772151898734181E-2</v>
      </c>
    </row>
    <row r="59" spans="2:5" ht="20.100000000000001" customHeight="1" thickBot="1" x14ac:dyDescent="0.25">
      <c r="B59" s="4" t="s">
        <v>41</v>
      </c>
      <c r="C59" s="5">
        <v>189</v>
      </c>
      <c r="D59" s="5">
        <v>159</v>
      </c>
      <c r="E59" s="6">
        <f t="shared" ref="E59:E63" si="5">IF(C59&gt;0,(D59-C59)/C59,"-")</f>
        <v>-0.15873015873015872</v>
      </c>
    </row>
    <row r="60" spans="2:5" ht="20.100000000000001" customHeight="1" thickBot="1" x14ac:dyDescent="0.25">
      <c r="B60" s="4" t="s">
        <v>42</v>
      </c>
      <c r="C60" s="5">
        <v>105</v>
      </c>
      <c r="D60" s="5">
        <v>117</v>
      </c>
      <c r="E60" s="6">
        <f t="shared" si="5"/>
        <v>0.11428571428571428</v>
      </c>
    </row>
    <row r="61" spans="2:5" ht="20.100000000000001" customHeight="1" collapsed="1" thickBot="1" x14ac:dyDescent="0.25">
      <c r="B61" s="4" t="s">
        <v>98</v>
      </c>
      <c r="C61" s="6">
        <f>(C59+C60)/C58</f>
        <v>0.930379746835443</v>
      </c>
      <c r="D61" s="6">
        <f>(D59+D60)/D58</f>
        <v>0.9616724738675958</v>
      </c>
      <c r="E61" s="6">
        <f t="shared" si="5"/>
        <v>3.3634359667211858E-2</v>
      </c>
    </row>
    <row r="62" spans="2:5" ht="20.100000000000001" customHeight="1" thickBot="1" x14ac:dyDescent="0.25">
      <c r="B62" s="4" t="s">
        <v>39</v>
      </c>
      <c r="C62" s="6">
        <v>0.91747572815533984</v>
      </c>
      <c r="D62" s="6">
        <v>0.9464285714285714</v>
      </c>
      <c r="E62" s="6">
        <f t="shared" si="5"/>
        <v>3.1557067271352907E-2</v>
      </c>
    </row>
    <row r="63" spans="2:5" ht="20.100000000000001" customHeight="1" thickBot="1" x14ac:dyDescent="0.25">
      <c r="B63" s="4" t="s">
        <v>40</v>
      </c>
      <c r="C63" s="6">
        <v>0.95454545454545459</v>
      </c>
      <c r="D63" s="6">
        <v>0.98319327731092432</v>
      </c>
      <c r="E63" s="6">
        <f t="shared" si="5"/>
        <v>3.0012004801920671E-2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1833</v>
      </c>
      <c r="D70" s="5">
        <v>1644</v>
      </c>
      <c r="E70" s="6">
        <f>IF(C70&gt;0,(D70-C70)/C70,"-")</f>
        <v>-0.10310965630114566</v>
      </c>
    </row>
    <row r="71" spans="2:10" ht="20.100000000000001" customHeight="1" thickBot="1" x14ac:dyDescent="0.25">
      <c r="B71" s="4" t="s">
        <v>45</v>
      </c>
      <c r="C71" s="5">
        <v>608</v>
      </c>
      <c r="D71" s="5">
        <v>520</v>
      </c>
      <c r="E71" s="6">
        <f t="shared" ref="E71:E77" si="6">IF(C71&gt;0,(D71-C71)/C71,"-")</f>
        <v>-0.14473684210526316</v>
      </c>
    </row>
    <row r="72" spans="2:10" ht="20.100000000000001" customHeight="1" thickBot="1" x14ac:dyDescent="0.25">
      <c r="B72" s="4" t="s">
        <v>43</v>
      </c>
      <c r="C72" s="5">
        <v>6</v>
      </c>
      <c r="D72" s="5">
        <v>7</v>
      </c>
      <c r="E72" s="6">
        <f t="shared" si="6"/>
        <v>0.16666666666666666</v>
      </c>
    </row>
    <row r="73" spans="2:10" ht="20.100000000000001" customHeight="1" thickBot="1" x14ac:dyDescent="0.25">
      <c r="B73" s="4" t="s">
        <v>46</v>
      </c>
      <c r="C73" s="5">
        <v>833</v>
      </c>
      <c r="D73" s="5">
        <v>764</v>
      </c>
      <c r="E73" s="6">
        <f t="shared" si="6"/>
        <v>-8.2833133253301314E-2</v>
      </c>
    </row>
    <row r="74" spans="2:10" ht="20.100000000000001" customHeight="1" thickBot="1" x14ac:dyDescent="0.25">
      <c r="B74" s="4" t="s">
        <v>47</v>
      </c>
      <c r="C74" s="5">
        <v>307</v>
      </c>
      <c r="D74" s="5">
        <v>293</v>
      </c>
      <c r="E74" s="6">
        <f t="shared" si="6"/>
        <v>-4.5602605863192182E-2</v>
      </c>
    </row>
    <row r="75" spans="2:10" ht="20.100000000000001" customHeight="1" thickBot="1" x14ac:dyDescent="0.25">
      <c r="B75" s="4" t="s">
        <v>48</v>
      </c>
      <c r="C75" s="5">
        <v>79</v>
      </c>
      <c r="D75" s="5">
        <v>60</v>
      </c>
      <c r="E75" s="6">
        <f t="shared" si="6"/>
        <v>-0.24050632911392406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100</v>
      </c>
      <c r="D90" s="5">
        <v>97</v>
      </c>
      <c r="E90" s="6">
        <f>IF(C90&gt;0,(D90-C90)/C90,"-")</f>
        <v>-0.03</v>
      </c>
    </row>
    <row r="91" spans="2:5" ht="29.25" thickBot="1" x14ac:dyDescent="0.25">
      <c r="B91" s="4" t="s">
        <v>52</v>
      </c>
      <c r="C91" s="5">
        <v>36</v>
      </c>
      <c r="D91" s="5">
        <v>24</v>
      </c>
      <c r="E91" s="6">
        <f t="shared" ref="E91:E93" si="7">IF(C91&gt;0,(D91-C91)/C91,"-")</f>
        <v>-0.33333333333333331</v>
      </c>
    </row>
    <row r="92" spans="2:5" ht="29.25" customHeight="1" thickBot="1" x14ac:dyDescent="0.25">
      <c r="B92" s="4" t="s">
        <v>53</v>
      </c>
      <c r="C92" s="5">
        <v>81</v>
      </c>
      <c r="D92" s="5">
        <v>81</v>
      </c>
      <c r="E92" s="6">
        <f t="shared" si="7"/>
        <v>0</v>
      </c>
    </row>
    <row r="93" spans="2:5" ht="29.25" customHeight="1" thickBot="1" x14ac:dyDescent="0.25">
      <c r="B93" s="4" t="s">
        <v>54</v>
      </c>
      <c r="C93" s="6">
        <f>(C90+C91)/(C90+C91+C92)</f>
        <v>0.62672811059907829</v>
      </c>
      <c r="D93" s="6">
        <f>(D90+D91)/(D90+D91+D92)</f>
        <v>0.59900990099009899</v>
      </c>
      <c r="E93" s="6">
        <f t="shared" si="7"/>
        <v>-4.4226849155503747E-2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226</v>
      </c>
      <c r="D100" s="5">
        <v>203</v>
      </c>
      <c r="E100" s="6">
        <f>IF(C100&gt;0,(D100-C100)/C100,"-")</f>
        <v>-0.10176991150442478</v>
      </c>
    </row>
    <row r="101" spans="2:5" ht="20.100000000000001" customHeight="1" thickBot="1" x14ac:dyDescent="0.25">
      <c r="B101" s="4" t="s">
        <v>41</v>
      </c>
      <c r="C101" s="5">
        <v>75</v>
      </c>
      <c r="D101" s="5">
        <v>73</v>
      </c>
      <c r="E101" s="6">
        <f t="shared" ref="E101:E105" si="8">IF(C101&gt;0,(D101-C101)/C101,"-")</f>
        <v>-2.6666666666666668E-2</v>
      </c>
    </row>
    <row r="102" spans="2:5" ht="20.100000000000001" customHeight="1" thickBot="1" x14ac:dyDescent="0.25">
      <c r="B102" s="4" t="s">
        <v>42</v>
      </c>
      <c r="C102" s="5">
        <v>60</v>
      </c>
      <c r="D102" s="5">
        <v>48</v>
      </c>
      <c r="E102" s="6">
        <f t="shared" si="8"/>
        <v>-0.2</v>
      </c>
    </row>
    <row r="103" spans="2:5" ht="20.100000000000001" customHeight="1" thickBot="1" x14ac:dyDescent="0.25">
      <c r="B103" s="4" t="s">
        <v>98</v>
      </c>
      <c r="C103" s="6">
        <f>(C101+C102)/C100</f>
        <v>0.59734513274336287</v>
      </c>
      <c r="D103" s="6">
        <f>(D101+D102)/D100</f>
        <v>0.59605911330049266</v>
      </c>
      <c r="E103" s="6">
        <f t="shared" si="8"/>
        <v>-2.1528918080642068E-3</v>
      </c>
    </row>
    <row r="104" spans="2:5" ht="20.100000000000001" customHeight="1" thickBot="1" x14ac:dyDescent="0.25">
      <c r="B104" s="4" t="s">
        <v>39</v>
      </c>
      <c r="C104" s="6">
        <v>0.59055118110236215</v>
      </c>
      <c r="D104" s="6">
        <v>0.57936507936507942</v>
      </c>
      <c r="E104" s="6">
        <f t="shared" si="8"/>
        <v>-1.8941798941798774E-2</v>
      </c>
    </row>
    <row r="105" spans="2:5" ht="20.100000000000001" customHeight="1" thickBot="1" x14ac:dyDescent="0.25">
      <c r="B105" s="4" t="s">
        <v>40</v>
      </c>
      <c r="C105" s="6">
        <v>0.60606060606060608</v>
      </c>
      <c r="D105" s="6">
        <v>0.62337662337662336</v>
      </c>
      <c r="E105" s="6">
        <f t="shared" si="8"/>
        <v>2.8571428571428518E-2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238</v>
      </c>
      <c r="D112" s="5">
        <v>335</v>
      </c>
      <c r="E112" s="6">
        <f>IF(C112&gt;0,(D112-C112)/C112,"-")</f>
        <v>0.40756302521008403</v>
      </c>
    </row>
    <row r="113" spans="2:14" ht="15" thickBot="1" x14ac:dyDescent="0.25">
      <c r="B113" s="4" t="s">
        <v>56</v>
      </c>
      <c r="C113" s="5">
        <v>115</v>
      </c>
      <c r="D113" s="5">
        <v>230</v>
      </c>
      <c r="E113" s="6">
        <f t="shared" ref="E113:E114" si="9">IF(C113&gt;0,(D113-C113)/C113,"-")</f>
        <v>1</v>
      </c>
    </row>
    <row r="114" spans="2:14" ht="15" thickBot="1" x14ac:dyDescent="0.25">
      <c r="B114" s="4" t="s">
        <v>57</v>
      </c>
      <c r="C114" s="5">
        <v>123</v>
      </c>
      <c r="D114" s="5">
        <v>105</v>
      </c>
      <c r="E114" s="6">
        <f t="shared" si="9"/>
        <v>-0.14634146341463414</v>
      </c>
    </row>
    <row r="115" spans="2:14" s="22" customFormat="1" x14ac:dyDescent="0.2"/>
    <row r="116" spans="2:14" s="22" customFormat="1" x14ac:dyDescent="0.2"/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1</v>
      </c>
      <c r="F128" s="10">
        <v>1</v>
      </c>
      <c r="G128" s="10">
        <v>0</v>
      </c>
      <c r="H128" s="10">
        <v>1</v>
      </c>
      <c r="I128" s="10">
        <v>0</v>
      </c>
      <c r="J128" s="10">
        <v>1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>
        <f t="shared" si="10"/>
        <v>-1</v>
      </c>
      <c r="N128" s="6">
        <f t="shared" si="10"/>
        <v>0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1</v>
      </c>
      <c r="H129" s="10">
        <v>0</v>
      </c>
      <c r="I129" s="10">
        <v>0</v>
      </c>
      <c r="J129" s="10">
        <v>1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0</v>
      </c>
      <c r="E133" s="10">
        <v>1</v>
      </c>
      <c r="F133" s="10">
        <v>1</v>
      </c>
      <c r="G133" s="10">
        <v>1</v>
      </c>
      <c r="H133" s="10">
        <v>1</v>
      </c>
      <c r="I133" s="10">
        <v>0</v>
      </c>
      <c r="J133" s="10">
        <v>2</v>
      </c>
      <c r="K133" s="6" t="str">
        <f t="shared" si="11"/>
        <v>-</v>
      </c>
      <c r="L133" s="6" t="str">
        <f t="shared" si="10"/>
        <v>-</v>
      </c>
      <c r="M133" s="6">
        <f t="shared" si="10"/>
        <v>-1</v>
      </c>
      <c r="N133" s="6">
        <f t="shared" si="10"/>
        <v>1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>
        <f t="shared" ref="E134:J134" si="12">IF(E128=0,"-",E128/(E128+E129))</f>
        <v>1</v>
      </c>
      <c r="F134" s="6">
        <f t="shared" si="12"/>
        <v>1</v>
      </c>
      <c r="G134" s="6" t="str">
        <f t="shared" si="12"/>
        <v>-</v>
      </c>
      <c r="H134" s="6">
        <f t="shared" si="12"/>
        <v>1</v>
      </c>
      <c r="I134" s="6" t="str">
        <f t="shared" si="12"/>
        <v>-</v>
      </c>
      <c r="J134" s="6">
        <f t="shared" si="12"/>
        <v>0.5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-0.5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3</v>
      </c>
      <c r="H143" s="10">
        <v>0</v>
      </c>
      <c r="I143" s="10">
        <v>0</v>
      </c>
      <c r="J143" s="10">
        <v>3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25</v>
      </c>
      <c r="D145" s="10">
        <v>0</v>
      </c>
      <c r="E145" s="10">
        <v>1</v>
      </c>
      <c r="F145" s="10">
        <v>26</v>
      </c>
      <c r="G145" s="10">
        <v>32</v>
      </c>
      <c r="H145" s="10">
        <v>0</v>
      </c>
      <c r="I145" s="10">
        <v>1</v>
      </c>
      <c r="J145" s="10">
        <v>33</v>
      </c>
      <c r="K145" s="6">
        <f t="shared" si="16"/>
        <v>0.28000000000000003</v>
      </c>
      <c r="L145" s="6" t="str">
        <f t="shared" si="15"/>
        <v>-</v>
      </c>
      <c r="M145" s="6">
        <f t="shared" si="15"/>
        <v>0</v>
      </c>
      <c r="N145" s="6">
        <f t="shared" si="15"/>
        <v>0.26923076923076922</v>
      </c>
    </row>
    <row r="146" spans="2:14" ht="15" thickBot="1" x14ac:dyDescent="0.25">
      <c r="B146" s="4" t="s">
        <v>74</v>
      </c>
      <c r="C146" s="10">
        <v>7</v>
      </c>
      <c r="D146" s="10">
        <v>0</v>
      </c>
      <c r="E146" s="10">
        <v>0</v>
      </c>
      <c r="F146" s="10">
        <v>7</v>
      </c>
      <c r="G146" s="10">
        <v>6</v>
      </c>
      <c r="H146" s="10">
        <v>0</v>
      </c>
      <c r="I146" s="10">
        <v>0</v>
      </c>
      <c r="J146" s="10">
        <v>6</v>
      </c>
      <c r="K146" s="6">
        <f t="shared" si="16"/>
        <v>-0.14285714285714285</v>
      </c>
      <c r="L146" s="6" t="str">
        <f t="shared" si="15"/>
        <v>-</v>
      </c>
      <c r="M146" s="6" t="str">
        <f t="shared" si="15"/>
        <v>-</v>
      </c>
      <c r="N146" s="6">
        <f t="shared" si="15"/>
        <v>-0.14285714285714285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32</v>
      </c>
      <c r="D148" s="10">
        <v>0</v>
      </c>
      <c r="E148" s="10">
        <v>1</v>
      </c>
      <c r="F148" s="10">
        <v>33</v>
      </c>
      <c r="G148" s="10">
        <v>41</v>
      </c>
      <c r="H148" s="10">
        <v>0</v>
      </c>
      <c r="I148" s="10">
        <v>1</v>
      </c>
      <c r="J148" s="10">
        <v>42</v>
      </c>
      <c r="K148" s="6">
        <f t="shared" ref="K148" si="17">IF(C148=0,"-",(G148-C148)/C148)</f>
        <v>0.28125</v>
      </c>
      <c r="L148" s="6" t="str">
        <f t="shared" ref="L148" si="18">IF(D148=0,"-",(H148-D148)/D148)</f>
        <v>-</v>
      </c>
      <c r="M148" s="6">
        <f t="shared" ref="M148" si="19">IF(E148=0,"-",(I148-E148)/E148)</f>
        <v>0</v>
      </c>
      <c r="N148" s="6">
        <f t="shared" ref="N148" si="20">IF(F148=0,"-",(J148-F148)/F148)</f>
        <v>0.27272727272727271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>
        <f t="shared" si="21"/>
        <v>8.5714285714285715E-2</v>
      </c>
      <c r="H149" s="6" t="str">
        <f t="shared" si="21"/>
        <v>-</v>
      </c>
      <c r="I149" s="6" t="str">
        <f t="shared" si="21"/>
        <v>-</v>
      </c>
      <c r="J149" s="6">
        <f t="shared" si="21"/>
        <v>8.3333333333333329E-2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32</v>
      </c>
      <c r="D157" s="19">
        <v>38</v>
      </c>
      <c r="E157" s="18">
        <f>IF(C157=0,"-",(D157-C157)/C157)</f>
        <v>0.1875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0</v>
      </c>
      <c r="D158" s="19">
        <v>2</v>
      </c>
      <c r="E158" s="18" t="str">
        <f t="shared" ref="E158:E159" si="23">IF(C158=0,"-",(D158-C158)/C158)</f>
        <v>-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1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1</v>
      </c>
      <c r="D160" s="18">
        <f>IF(D157=0,"-",D157/(D157+D158+D159))</f>
        <v>0.92682926829268297</v>
      </c>
      <c r="E160" s="18">
        <f>IF(OR(C160="-",D160="-"),"-",(D160-C160)/C160)</f>
        <v>-7.3170731707317027E-2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</v>
      </c>
      <c r="D166" s="5">
        <v>2</v>
      </c>
      <c r="E166" s="6">
        <f>IF(C166=0,"-",(D166-C166)/C166)</f>
        <v>1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1</v>
      </c>
      <c r="E167" s="6">
        <f t="shared" ref="E167:E168" si="24">IF(C167=0,"-",(D167-C167)/C167)</f>
        <v>0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0.5</v>
      </c>
      <c r="E169" s="6">
        <f t="shared" ref="E169:E171" si="25">IF(OR(C169="-",D169="-"),"-",(D169-C169)/C169)</f>
        <v>-0.5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0.5</v>
      </c>
      <c r="E170" s="6">
        <f t="shared" si="25"/>
        <v>-0.5</v>
      </c>
    </row>
    <row r="171" spans="2:14" ht="20.100000000000001" customHeight="1" thickBot="1" x14ac:dyDescent="0.25">
      <c r="B171" s="4" t="s">
        <v>40</v>
      </c>
      <c r="C171" s="6" t="s">
        <v>104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4</v>
      </c>
      <c r="D178" s="5">
        <v>3</v>
      </c>
      <c r="E178" s="6">
        <f>IF(C178=0,"-",(D178-C178)/C178)</f>
        <v>-0.25</v>
      </c>
      <c r="H178" s="13"/>
    </row>
    <row r="179" spans="2:8" ht="15" thickBot="1" x14ac:dyDescent="0.25">
      <c r="B179" s="4" t="s">
        <v>43</v>
      </c>
      <c r="C179" s="5">
        <v>3</v>
      </c>
      <c r="D179" s="5">
        <v>3</v>
      </c>
      <c r="E179" s="6">
        <f t="shared" ref="E179:E185" si="26">IF(C179=0,"-",(D179-C179)/C179)</f>
        <v>0</v>
      </c>
      <c r="H179" s="13"/>
    </row>
    <row r="180" spans="2:8" ht="15" thickBot="1" x14ac:dyDescent="0.25">
      <c r="B180" s="4" t="s">
        <v>47</v>
      </c>
      <c r="C180" s="5">
        <v>1</v>
      </c>
      <c r="D180" s="5">
        <v>0</v>
      </c>
      <c r="E180" s="6">
        <f t="shared" si="26"/>
        <v>-1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20</v>
      </c>
      <c r="D182" s="5">
        <v>70</v>
      </c>
      <c r="E182" s="6">
        <f t="shared" si="26"/>
        <v>2.5</v>
      </c>
      <c r="H182" s="13"/>
    </row>
    <row r="183" spans="2:8" ht="15" thickBot="1" x14ac:dyDescent="0.25">
      <c r="B183" s="4" t="s">
        <v>47</v>
      </c>
      <c r="C183" s="5">
        <v>17</v>
      </c>
      <c r="D183" s="5">
        <v>69</v>
      </c>
      <c r="E183" s="6">
        <f t="shared" si="26"/>
        <v>3.0588235294117645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3</v>
      </c>
      <c r="D185" s="5">
        <v>1</v>
      </c>
      <c r="E185" s="6">
        <f t="shared" si="26"/>
        <v>-0.66666666666666663</v>
      </c>
      <c r="H185" s="13"/>
    </row>
    <row r="186" spans="2:8" s="22" customFormat="1" x14ac:dyDescent="0.2"/>
    <row r="187" spans="2:8" s="22" customFormat="1" x14ac:dyDescent="0.2"/>
    <row r="188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4</v>
      </c>
      <c r="D197" s="5">
        <v>3</v>
      </c>
      <c r="E197" s="6">
        <f t="shared" ref="E197:E200" si="27">IF(C197=0,"-",(D197-C197)/C197)</f>
        <v>-0.25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4</v>
      </c>
      <c r="D199" s="5">
        <v>3</v>
      </c>
      <c r="E199" s="6">
        <f t="shared" si="27"/>
        <v>-0.25</v>
      </c>
    </row>
    <row r="200" spans="2:5" ht="15" thickBot="1" x14ac:dyDescent="0.25">
      <c r="B200" s="4" t="s">
        <v>85</v>
      </c>
      <c r="C200" s="5">
        <v>4</v>
      </c>
      <c r="D200" s="5">
        <v>3</v>
      </c>
      <c r="E200" s="6">
        <f t="shared" si="27"/>
        <v>-0.25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4</v>
      </c>
      <c r="D208" s="5">
        <v>3</v>
      </c>
      <c r="E208" s="6">
        <f t="shared" si="28"/>
        <v>-0.25</v>
      </c>
    </row>
    <row r="209" spans="2:5" ht="20.100000000000001" customHeight="1" thickBot="1" x14ac:dyDescent="0.25">
      <c r="B209" s="17" t="s">
        <v>86</v>
      </c>
      <c r="C209" s="5">
        <v>4</v>
      </c>
      <c r="D209" s="5">
        <v>3</v>
      </c>
      <c r="E209" s="6">
        <f t="shared" si="28"/>
        <v>-0.25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5</v>
      </c>
      <c r="D221" s="5">
        <v>3</v>
      </c>
      <c r="E221" s="6">
        <f t="shared" ref="E221:E223" si="30">IF(C221=0,"-",(D221-C221)/C221)</f>
        <v>-0.4</v>
      </c>
    </row>
    <row r="222" spans="2:5" ht="15" thickBot="1" x14ac:dyDescent="0.25">
      <c r="B222" s="16" t="s">
        <v>92</v>
      </c>
      <c r="C222" s="5">
        <v>7</v>
      </c>
      <c r="D222" s="5">
        <v>4</v>
      </c>
      <c r="E222" s="6">
        <f t="shared" si="30"/>
        <v>-0.42857142857142855</v>
      </c>
    </row>
    <row r="223" spans="2:5" ht="15" thickBot="1" x14ac:dyDescent="0.25">
      <c r="B223" s="16" t="s">
        <v>93</v>
      </c>
      <c r="C223" s="5">
        <v>10</v>
      </c>
      <c r="D223" s="5">
        <v>2</v>
      </c>
      <c r="E223" s="6">
        <f t="shared" si="30"/>
        <v>-0.8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451</v>
      </c>
      <c r="D14" s="5">
        <v>418</v>
      </c>
      <c r="E14" s="6">
        <f>IF(C14&gt;0,(D14-C14)/C14)</f>
        <v>-7.3170731707317069E-2</v>
      </c>
    </row>
    <row r="15" spans="1:5" ht="20.100000000000001" customHeight="1" thickBot="1" x14ac:dyDescent="0.25">
      <c r="B15" s="4" t="s">
        <v>17</v>
      </c>
      <c r="C15" s="5">
        <v>435</v>
      </c>
      <c r="D15" s="5">
        <v>418</v>
      </c>
      <c r="E15" s="6">
        <f t="shared" ref="E15:E25" si="0">IF(C15&gt;0,(D15-C15)/C15)</f>
        <v>-3.9080459770114942E-2</v>
      </c>
    </row>
    <row r="16" spans="1:5" ht="20.100000000000001" customHeight="1" thickBot="1" x14ac:dyDescent="0.25">
      <c r="B16" s="4" t="s">
        <v>18</v>
      </c>
      <c r="C16" s="5">
        <v>238</v>
      </c>
      <c r="D16" s="5">
        <v>245</v>
      </c>
      <c r="E16" s="6">
        <f t="shared" si="0"/>
        <v>2.9411764705882353E-2</v>
      </c>
    </row>
    <row r="17" spans="2:5" ht="20.100000000000001" customHeight="1" thickBot="1" x14ac:dyDescent="0.25">
      <c r="B17" s="4" t="s">
        <v>19</v>
      </c>
      <c r="C17" s="5">
        <v>197</v>
      </c>
      <c r="D17" s="5">
        <v>173</v>
      </c>
      <c r="E17" s="6">
        <f t="shared" si="0"/>
        <v>-0.12182741116751269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2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0.45287356321839078</v>
      </c>
      <c r="D20" s="6">
        <f>D17/D15</f>
        <v>0.4138755980861244</v>
      </c>
      <c r="E20" s="6">
        <f t="shared" si="0"/>
        <v>-8.6112258033177055E-2</v>
      </c>
    </row>
    <row r="21" spans="2:5" ht="30" customHeight="1" thickBot="1" x14ac:dyDescent="0.25">
      <c r="B21" s="4" t="s">
        <v>23</v>
      </c>
      <c r="C21" s="5">
        <v>19</v>
      </c>
      <c r="D21" s="5">
        <v>11</v>
      </c>
      <c r="E21" s="6">
        <f t="shared" si="0"/>
        <v>-0.42105263157894735</v>
      </c>
    </row>
    <row r="22" spans="2:5" ht="20.100000000000001" customHeight="1" thickBot="1" x14ac:dyDescent="0.25">
      <c r="B22" s="4" t="s">
        <v>24</v>
      </c>
      <c r="C22" s="5">
        <v>7</v>
      </c>
      <c r="D22" s="5">
        <v>6</v>
      </c>
      <c r="E22" s="6">
        <f t="shared" si="0"/>
        <v>-0.14285714285714285</v>
      </c>
    </row>
    <row r="23" spans="2:5" ht="20.100000000000001" customHeight="1" thickBot="1" x14ac:dyDescent="0.25">
      <c r="B23" s="4" t="s">
        <v>25</v>
      </c>
      <c r="C23" s="5">
        <v>12</v>
      </c>
      <c r="D23" s="5">
        <v>5</v>
      </c>
      <c r="E23" s="6">
        <f t="shared" si="0"/>
        <v>-0.58333333333333337</v>
      </c>
    </row>
    <row r="24" spans="2:5" ht="20.100000000000001" customHeight="1" thickBot="1" x14ac:dyDescent="0.25">
      <c r="B24" s="4" t="s">
        <v>21</v>
      </c>
      <c r="C24" s="6">
        <f>C23/C21</f>
        <v>0.63157894736842102</v>
      </c>
      <c r="D24" s="6">
        <f t="shared" ref="D24" si="1">D23/D21</f>
        <v>0.45454545454545453</v>
      </c>
      <c r="E24" s="6">
        <f t="shared" si="0"/>
        <v>-0.28030303030303028</v>
      </c>
    </row>
    <row r="25" spans="2:5" ht="20.100000000000001" customHeight="1" thickBot="1" x14ac:dyDescent="0.25">
      <c r="B25" s="7" t="s">
        <v>26</v>
      </c>
      <c r="C25" s="6">
        <v>0.13158571372393618</v>
      </c>
      <c r="D25" s="6">
        <v>0.12516056783373408</v>
      </c>
      <c r="E25" s="6">
        <f t="shared" si="0"/>
        <v>-4.8828597788981173E-2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96</v>
      </c>
      <c r="D34" s="5">
        <v>80</v>
      </c>
      <c r="E34" s="6">
        <f>IF(C34&gt;0,(D34-C34)/C34,"-")</f>
        <v>-0.16666666666666666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70</v>
      </c>
      <c r="D36" s="5">
        <v>59</v>
      </c>
      <c r="E36" s="6">
        <f t="shared" si="2"/>
        <v>-0.15714285714285714</v>
      </c>
    </row>
    <row r="37" spans="2:5" ht="20.100000000000001" customHeight="1" thickBot="1" x14ac:dyDescent="0.25">
      <c r="B37" s="4" t="s">
        <v>30</v>
      </c>
      <c r="C37" s="5">
        <v>26</v>
      </c>
      <c r="D37" s="5">
        <v>21</v>
      </c>
      <c r="E37" s="6">
        <f t="shared" si="2"/>
        <v>-0.19230769230769232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43</v>
      </c>
      <c r="D44" s="5">
        <v>48</v>
      </c>
      <c r="E44" s="6">
        <f>IF(C44&gt;0,(D44-C44)/C44,"-")</f>
        <v>0.11627906976744186</v>
      </c>
    </row>
    <row r="45" spans="2:5" ht="20.100000000000001" customHeight="1" thickBot="1" x14ac:dyDescent="0.25">
      <c r="B45" s="4" t="s">
        <v>34</v>
      </c>
      <c r="C45" s="5">
        <v>5</v>
      </c>
      <c r="D45" s="5">
        <v>3</v>
      </c>
      <c r="E45" s="6">
        <f t="shared" ref="E45:E51" si="3">IF(C45&gt;0,(D45-C45)/C45,"-")</f>
        <v>-0.4</v>
      </c>
    </row>
    <row r="46" spans="2:5" ht="20.100000000000001" customHeight="1" thickBot="1" x14ac:dyDescent="0.25">
      <c r="B46" s="4" t="s">
        <v>31</v>
      </c>
      <c r="C46" s="5">
        <v>10</v>
      </c>
      <c r="D46" s="5">
        <v>20</v>
      </c>
      <c r="E46" s="6">
        <f t="shared" si="3"/>
        <v>1</v>
      </c>
    </row>
    <row r="47" spans="2:5" ht="20.100000000000001" customHeight="1" thickBot="1" x14ac:dyDescent="0.25">
      <c r="B47" s="4" t="s">
        <v>32</v>
      </c>
      <c r="C47" s="5">
        <v>119</v>
      </c>
      <c r="D47" s="5">
        <v>157</v>
      </c>
      <c r="E47" s="6">
        <f t="shared" si="3"/>
        <v>0.31932773109243695</v>
      </c>
    </row>
    <row r="48" spans="2:5" ht="20.100000000000001" customHeight="1" thickBot="1" x14ac:dyDescent="0.25">
      <c r="B48" s="4" t="s">
        <v>35</v>
      </c>
      <c r="C48" s="5">
        <v>67</v>
      </c>
      <c r="D48" s="5">
        <v>128</v>
      </c>
      <c r="E48" s="6">
        <f t="shared" si="3"/>
        <v>0.91044776119402981</v>
      </c>
    </row>
    <row r="49" spans="2:5" ht="20.100000000000001" customHeight="1" thickBot="1" x14ac:dyDescent="0.25">
      <c r="B49" s="4" t="s">
        <v>67</v>
      </c>
      <c r="C49" s="5">
        <v>136</v>
      </c>
      <c r="D49" s="5">
        <v>162</v>
      </c>
      <c r="E49" s="6">
        <f t="shared" si="3"/>
        <v>0.19117647058823528</v>
      </c>
    </row>
    <row r="50" spans="2:5" ht="20.100000000000001" customHeight="1" collapsed="1" thickBot="1" x14ac:dyDescent="0.25">
      <c r="B50" s="4" t="s">
        <v>36</v>
      </c>
      <c r="C50" s="6">
        <f>C44/(C44+C45)</f>
        <v>0.89583333333333337</v>
      </c>
      <c r="D50" s="6">
        <f>D44/(D44+D45)</f>
        <v>0.94117647058823528</v>
      </c>
      <c r="E50" s="6">
        <f t="shared" si="3"/>
        <v>5.0615595075239342E-2</v>
      </c>
    </row>
    <row r="51" spans="2:5" ht="20.100000000000001" customHeight="1" thickBot="1" x14ac:dyDescent="0.25">
      <c r="B51" s="4" t="s">
        <v>37</v>
      </c>
      <c r="C51" s="6">
        <f>C47/(C46+C47)</f>
        <v>0.92248062015503873</v>
      </c>
      <c r="D51" s="6">
        <f t="shared" ref="D51" si="4">D47/(D46+D47)</f>
        <v>0.88700564971751417</v>
      </c>
      <c r="E51" s="6">
        <f t="shared" si="3"/>
        <v>-3.8456060390257722E-2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48</v>
      </c>
      <c r="D58" s="5">
        <v>51</v>
      </c>
      <c r="E58" s="6">
        <f>IF(C58&gt;0,(D58-C58)/C58,"-")</f>
        <v>6.25E-2</v>
      </c>
    </row>
    <row r="59" spans="2:5" ht="20.100000000000001" customHeight="1" thickBot="1" x14ac:dyDescent="0.25">
      <c r="B59" s="4" t="s">
        <v>41</v>
      </c>
      <c r="C59" s="5">
        <v>25</v>
      </c>
      <c r="D59" s="5">
        <v>30</v>
      </c>
      <c r="E59" s="6">
        <f t="shared" ref="E59:E63" si="5">IF(C59&gt;0,(D59-C59)/C59,"-")</f>
        <v>0.2</v>
      </c>
    </row>
    <row r="60" spans="2:5" ht="20.100000000000001" customHeight="1" thickBot="1" x14ac:dyDescent="0.25">
      <c r="B60" s="4" t="s">
        <v>42</v>
      </c>
      <c r="C60" s="5">
        <v>18</v>
      </c>
      <c r="D60" s="5">
        <v>18</v>
      </c>
      <c r="E60" s="6">
        <f t="shared" si="5"/>
        <v>0</v>
      </c>
    </row>
    <row r="61" spans="2:5" ht="20.100000000000001" customHeight="1" collapsed="1" thickBot="1" x14ac:dyDescent="0.25">
      <c r="B61" s="4" t="s">
        <v>98</v>
      </c>
      <c r="C61" s="6">
        <f>(C59+C60)/C58</f>
        <v>0.89583333333333337</v>
      </c>
      <c r="D61" s="6">
        <f>(D59+D60)/D58</f>
        <v>0.94117647058823528</v>
      </c>
      <c r="E61" s="6">
        <f t="shared" si="5"/>
        <v>5.0615595075239342E-2</v>
      </c>
    </row>
    <row r="62" spans="2:5" ht="20.100000000000001" customHeight="1" thickBot="1" x14ac:dyDescent="0.25">
      <c r="B62" s="4" t="s">
        <v>39</v>
      </c>
      <c r="C62" s="6">
        <v>0.8928571428571429</v>
      </c>
      <c r="D62" s="6">
        <v>0.9375</v>
      </c>
      <c r="E62" s="6">
        <f t="shared" si="5"/>
        <v>4.9999999999999947E-2</v>
      </c>
    </row>
    <row r="63" spans="2:5" ht="20.100000000000001" customHeight="1" thickBot="1" x14ac:dyDescent="0.25">
      <c r="B63" s="4" t="s">
        <v>40</v>
      </c>
      <c r="C63" s="6">
        <v>0.9</v>
      </c>
      <c r="D63" s="6">
        <v>0.94736842105263153</v>
      </c>
      <c r="E63" s="6">
        <f t="shared" si="5"/>
        <v>5.2631578947368335E-2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505</v>
      </c>
      <c r="D70" s="5">
        <v>528</v>
      </c>
      <c r="E70" s="6">
        <f>IF(C70&gt;0,(D70-C70)/C70,"-")</f>
        <v>4.5544554455445543E-2</v>
      </c>
    </row>
    <row r="71" spans="2:10" ht="20.100000000000001" customHeight="1" thickBot="1" x14ac:dyDescent="0.25">
      <c r="B71" s="4" t="s">
        <v>45</v>
      </c>
      <c r="C71" s="5">
        <v>61</v>
      </c>
      <c r="D71" s="5">
        <v>68</v>
      </c>
      <c r="E71" s="6">
        <f t="shared" ref="E71:E77" si="6">IF(C71&gt;0,(D71-C71)/C71,"-")</f>
        <v>0.11475409836065574</v>
      </c>
    </row>
    <row r="72" spans="2:10" ht="20.100000000000001" customHeight="1" thickBot="1" x14ac:dyDescent="0.25">
      <c r="B72" s="4" t="s">
        <v>43</v>
      </c>
      <c r="C72" s="5">
        <v>0</v>
      </c>
      <c r="D72" s="5">
        <v>5</v>
      </c>
      <c r="E72" s="6" t="str">
        <f t="shared" si="6"/>
        <v>-</v>
      </c>
    </row>
    <row r="73" spans="2:10" ht="20.100000000000001" customHeight="1" thickBot="1" x14ac:dyDescent="0.25">
      <c r="B73" s="4" t="s">
        <v>46</v>
      </c>
      <c r="C73" s="5">
        <v>355</v>
      </c>
      <c r="D73" s="5">
        <v>319</v>
      </c>
      <c r="E73" s="6">
        <f t="shared" si="6"/>
        <v>-0.10140845070422536</v>
      </c>
    </row>
    <row r="74" spans="2:10" ht="20.100000000000001" customHeight="1" thickBot="1" x14ac:dyDescent="0.25">
      <c r="B74" s="4" t="s">
        <v>47</v>
      </c>
      <c r="C74" s="5">
        <v>71</v>
      </c>
      <c r="D74" s="5">
        <v>120</v>
      </c>
      <c r="E74" s="6">
        <f t="shared" si="6"/>
        <v>0.6901408450704225</v>
      </c>
    </row>
    <row r="75" spans="2:10" ht="20.100000000000001" customHeight="1" thickBot="1" x14ac:dyDescent="0.25">
      <c r="B75" s="4" t="s">
        <v>48</v>
      </c>
      <c r="C75" s="5">
        <v>18</v>
      </c>
      <c r="D75" s="5">
        <v>16</v>
      </c>
      <c r="E75" s="6">
        <f t="shared" si="6"/>
        <v>-0.1111111111111111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41</v>
      </c>
      <c r="D90" s="5">
        <v>36</v>
      </c>
      <c r="E90" s="6">
        <f>IF(C90&gt;0,(D90-C90)/C90,"-")</f>
        <v>-0.12195121951219512</v>
      </c>
    </row>
    <row r="91" spans="2:5" ht="29.25" thickBot="1" x14ac:dyDescent="0.25">
      <c r="B91" s="4" t="s">
        <v>52</v>
      </c>
      <c r="C91" s="5">
        <v>30</v>
      </c>
      <c r="D91" s="5">
        <v>9</v>
      </c>
      <c r="E91" s="6">
        <f t="shared" ref="E91:E93" si="7">IF(C91&gt;0,(D91-C91)/C91,"-")</f>
        <v>-0.7</v>
      </c>
    </row>
    <row r="92" spans="2:5" ht="29.25" customHeight="1" thickBot="1" x14ac:dyDescent="0.25">
      <c r="B92" s="4" t="s">
        <v>53</v>
      </c>
      <c r="C92" s="5">
        <v>16</v>
      </c>
      <c r="D92" s="5">
        <v>10</v>
      </c>
      <c r="E92" s="6">
        <f t="shared" si="7"/>
        <v>-0.375</v>
      </c>
    </row>
    <row r="93" spans="2:5" ht="29.25" customHeight="1" thickBot="1" x14ac:dyDescent="0.25">
      <c r="B93" s="4" t="s">
        <v>54</v>
      </c>
      <c r="C93" s="6">
        <f>(C90+C91)/(C90+C91+C92)</f>
        <v>0.81609195402298851</v>
      </c>
      <c r="D93" s="6">
        <f>(D90+D91)/(D90+D91+D92)</f>
        <v>0.81818181818181823</v>
      </c>
      <c r="E93" s="6">
        <f t="shared" si="7"/>
        <v>2.5608194622279718E-3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87</v>
      </c>
      <c r="D100" s="5">
        <v>55</v>
      </c>
      <c r="E100" s="6">
        <f>IF(C100&gt;0,(D100-C100)/C100,"-")</f>
        <v>-0.36781609195402298</v>
      </c>
    </row>
    <row r="101" spans="2:5" ht="20.100000000000001" customHeight="1" thickBot="1" x14ac:dyDescent="0.25">
      <c r="B101" s="4" t="s">
        <v>41</v>
      </c>
      <c r="C101" s="5">
        <v>38</v>
      </c>
      <c r="D101" s="5">
        <v>19</v>
      </c>
      <c r="E101" s="6">
        <f t="shared" ref="E101:E105" si="8">IF(C101&gt;0,(D101-C101)/C101,"-")</f>
        <v>-0.5</v>
      </c>
    </row>
    <row r="102" spans="2:5" ht="20.100000000000001" customHeight="1" thickBot="1" x14ac:dyDescent="0.25">
      <c r="B102" s="4" t="s">
        <v>42</v>
      </c>
      <c r="C102" s="5">
        <v>33</v>
      </c>
      <c r="D102" s="5">
        <v>26</v>
      </c>
      <c r="E102" s="6">
        <f t="shared" si="8"/>
        <v>-0.21212121212121213</v>
      </c>
    </row>
    <row r="103" spans="2:5" ht="20.100000000000001" customHeight="1" thickBot="1" x14ac:dyDescent="0.25">
      <c r="B103" s="4" t="s">
        <v>98</v>
      </c>
      <c r="C103" s="6">
        <f>(C101+C102)/C100</f>
        <v>0.81609195402298851</v>
      </c>
      <c r="D103" s="6">
        <f>(D101+D102)/D100</f>
        <v>0.81818181818181823</v>
      </c>
      <c r="E103" s="6">
        <f t="shared" si="8"/>
        <v>2.5608194622279718E-3</v>
      </c>
    </row>
    <row r="104" spans="2:5" ht="20.100000000000001" customHeight="1" thickBot="1" x14ac:dyDescent="0.25">
      <c r="B104" s="4" t="s">
        <v>39</v>
      </c>
      <c r="C104" s="6">
        <v>0.86363636363636365</v>
      </c>
      <c r="D104" s="6">
        <v>0.82608695652173914</v>
      </c>
      <c r="E104" s="6">
        <f t="shared" si="8"/>
        <v>-4.3478260869565223E-2</v>
      </c>
    </row>
    <row r="105" spans="2:5" ht="20.100000000000001" customHeight="1" thickBot="1" x14ac:dyDescent="0.25">
      <c r="B105" s="4" t="s">
        <v>40</v>
      </c>
      <c r="C105" s="6">
        <v>0.76744186046511631</v>
      </c>
      <c r="D105" s="6">
        <v>0.8125</v>
      </c>
      <c r="E105" s="6">
        <f t="shared" si="8"/>
        <v>5.8712121212121167E-2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68</v>
      </c>
      <c r="D112" s="5">
        <v>103</v>
      </c>
      <c r="E112" s="6">
        <f>IF(C112&gt;0,(D112-C112)/C112,"-")</f>
        <v>0.51470588235294112</v>
      </c>
    </row>
    <row r="113" spans="2:14" ht="15" thickBot="1" x14ac:dyDescent="0.25">
      <c r="B113" s="4" t="s">
        <v>56</v>
      </c>
      <c r="C113" s="5">
        <v>50</v>
      </c>
      <c r="D113" s="5">
        <v>96</v>
      </c>
      <c r="E113" s="6">
        <f t="shared" ref="E113:E114" si="9">IF(C113&gt;0,(D113-C113)/C113,"-")</f>
        <v>0.92</v>
      </c>
    </row>
    <row r="114" spans="2:14" ht="15" thickBot="1" x14ac:dyDescent="0.25">
      <c r="B114" s="4" t="s">
        <v>57</v>
      </c>
      <c r="C114" s="5">
        <v>18</v>
      </c>
      <c r="D114" s="5">
        <v>7</v>
      </c>
      <c r="E114" s="6">
        <f t="shared" si="9"/>
        <v>-0.61111111111111116</v>
      </c>
    </row>
    <row r="115" spans="2:14" s="22" customFormat="1" x14ac:dyDescent="0.2"/>
    <row r="116" spans="2:14" s="22" customFormat="1" x14ac:dyDescent="0.2"/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0</v>
      </c>
      <c r="E128" s="10">
        <v>1</v>
      </c>
      <c r="F128" s="10">
        <v>2</v>
      </c>
      <c r="G128" s="10">
        <v>0</v>
      </c>
      <c r="H128" s="10">
        <v>0</v>
      </c>
      <c r="I128" s="10">
        <v>0</v>
      </c>
      <c r="J128" s="10">
        <v>0</v>
      </c>
      <c r="K128" s="6">
        <f>IF(C128=0,"-",(G128-C128)/C128)</f>
        <v>-1</v>
      </c>
      <c r="L128" s="6" t="str">
        <f t="shared" ref="L128:N133" si="10">IF(D128=0,"-",(H128-D128)/D128)</f>
        <v>-</v>
      </c>
      <c r="M128" s="6">
        <f t="shared" si="10"/>
        <v>-1</v>
      </c>
      <c r="N128" s="6">
        <f t="shared" si="10"/>
        <v>-1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0</v>
      </c>
      <c r="E133" s="10">
        <v>1</v>
      </c>
      <c r="F133" s="10">
        <v>2</v>
      </c>
      <c r="G133" s="10">
        <v>0</v>
      </c>
      <c r="H133" s="10">
        <v>0</v>
      </c>
      <c r="I133" s="10">
        <v>0</v>
      </c>
      <c r="J133" s="10">
        <v>0</v>
      </c>
      <c r="K133" s="6">
        <f t="shared" si="11"/>
        <v>-1</v>
      </c>
      <c r="L133" s="6" t="str">
        <f t="shared" si="10"/>
        <v>-</v>
      </c>
      <c r="M133" s="6">
        <f t="shared" si="10"/>
        <v>-1</v>
      </c>
      <c r="N133" s="6">
        <f t="shared" si="10"/>
        <v>-1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>
        <f t="shared" ref="E134:J134" si="12">IF(E128=0,"-",E128/(E128+E129))</f>
        <v>1</v>
      </c>
      <c r="F134" s="6">
        <f t="shared" si="12"/>
        <v>1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20</v>
      </c>
      <c r="D143" s="10">
        <v>0</v>
      </c>
      <c r="E143" s="10">
        <v>0</v>
      </c>
      <c r="F143" s="10">
        <v>20</v>
      </c>
      <c r="G143" s="10">
        <v>0</v>
      </c>
      <c r="H143" s="10">
        <v>0</v>
      </c>
      <c r="I143" s="10">
        <v>0</v>
      </c>
      <c r="J143" s="10">
        <v>0</v>
      </c>
      <c r="K143" s="6">
        <f>IF(C143=0,"-",(G143-C143)/C143)</f>
        <v>-1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-1</v>
      </c>
    </row>
    <row r="144" spans="2:14" ht="15" thickBot="1" x14ac:dyDescent="0.25">
      <c r="B144" s="4" t="s">
        <v>72</v>
      </c>
      <c r="C144" s="10">
        <v>3</v>
      </c>
      <c r="D144" s="10">
        <v>0</v>
      </c>
      <c r="E144" s="10">
        <v>0</v>
      </c>
      <c r="F144" s="10">
        <v>3</v>
      </c>
      <c r="G144" s="10">
        <v>0</v>
      </c>
      <c r="H144" s="10">
        <v>0</v>
      </c>
      <c r="I144" s="10">
        <v>0</v>
      </c>
      <c r="J144" s="10">
        <v>0</v>
      </c>
      <c r="K144" s="6">
        <f t="shared" ref="K144:K147" si="16">IF(C144=0,"-",(G144-C144)/C144)</f>
        <v>-1</v>
      </c>
      <c r="L144" s="6" t="str">
        <f t="shared" si="15"/>
        <v>-</v>
      </c>
      <c r="M144" s="6" t="str">
        <f t="shared" si="15"/>
        <v>-</v>
      </c>
      <c r="N144" s="6">
        <f t="shared" si="15"/>
        <v>-1</v>
      </c>
    </row>
    <row r="145" spans="2:14" ht="15" thickBot="1" x14ac:dyDescent="0.25">
      <c r="B145" s="4" t="s">
        <v>73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6" t="str">
        <f t="shared" si="16"/>
        <v>-</v>
      </c>
      <c r="L145" s="6" t="str">
        <f t="shared" si="15"/>
        <v>-</v>
      </c>
      <c r="M145" s="6" t="str">
        <f t="shared" si="15"/>
        <v>-</v>
      </c>
      <c r="N145" s="6" t="str">
        <f t="shared" si="15"/>
        <v>-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23</v>
      </c>
      <c r="D148" s="10">
        <v>0</v>
      </c>
      <c r="E148" s="10">
        <v>0</v>
      </c>
      <c r="F148" s="10">
        <v>23</v>
      </c>
      <c r="G148" s="10">
        <v>0</v>
      </c>
      <c r="H148" s="10">
        <v>0</v>
      </c>
      <c r="I148" s="10">
        <v>0</v>
      </c>
      <c r="J148" s="10">
        <v>0</v>
      </c>
      <c r="K148" s="6">
        <f t="shared" ref="K148" si="17">IF(C148=0,"-",(G148-C148)/C148)</f>
        <v>-1</v>
      </c>
      <c r="L148" s="6" t="str">
        <f t="shared" ref="L148" si="18">IF(D148=0,"-",(H148-D148)/D148)</f>
        <v>-</v>
      </c>
      <c r="M148" s="6" t="str">
        <f t="shared" ref="M148" si="19">IF(E148=0,"-",(I148-E148)/E148)</f>
        <v>-</v>
      </c>
      <c r="N148" s="6">
        <f t="shared" ref="N148" si="20">IF(F148=0,"-",(J148-F148)/F148)</f>
        <v>-1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1</v>
      </c>
      <c r="D149" s="6" t="str">
        <f t="shared" si="21"/>
        <v>-</v>
      </c>
      <c r="E149" s="6" t="str">
        <f t="shared" si="21"/>
        <v>-</v>
      </c>
      <c r="F149" s="6">
        <f t="shared" si="21"/>
        <v>1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>
        <f t="shared" si="21"/>
        <v>1</v>
      </c>
      <c r="D150" s="6" t="str">
        <f t="shared" si="21"/>
        <v>-</v>
      </c>
      <c r="E150" s="6" t="str">
        <f t="shared" si="21"/>
        <v>-</v>
      </c>
      <c r="F150" s="6">
        <f t="shared" si="21"/>
        <v>1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19</v>
      </c>
      <c r="D157" s="19">
        <v>0</v>
      </c>
      <c r="E157" s="18">
        <f>IF(C157=0,"-",(D157-C157)/C157)</f>
        <v>-1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3</v>
      </c>
      <c r="D158" s="19">
        <v>0</v>
      </c>
      <c r="E158" s="18">
        <f t="shared" ref="E158:E159" si="23">IF(C158=0,"-",(D158-C158)/C158)</f>
        <v>-1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</v>
      </c>
      <c r="D159" s="19">
        <v>0</v>
      </c>
      <c r="E159" s="18">
        <f t="shared" si="23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0.82608695652173914</v>
      </c>
      <c r="D160" s="18" t="str">
        <f>IF(D157=0,"-",D157/(D157+D158+D159))</f>
        <v>-</v>
      </c>
      <c r="E160" s="18" t="str">
        <f>IF(OR(C160="-",D160="-"),"-",(D160-C160)/C160)</f>
        <v>-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</v>
      </c>
      <c r="D166" s="5">
        <v>0</v>
      </c>
      <c r="E166" s="6">
        <f>IF(C166=0,"-",(D166-C166)/C166)</f>
        <v>-1</v>
      </c>
    </row>
    <row r="167" spans="2:14" ht="20.100000000000001" customHeight="1" thickBot="1" x14ac:dyDescent="0.25">
      <c r="B167" s="4" t="s">
        <v>41</v>
      </c>
      <c r="C167" s="5">
        <v>2</v>
      </c>
      <c r="D167" s="5">
        <v>0</v>
      </c>
      <c r="E167" s="6">
        <f t="shared" ref="E167:E168" si="24">IF(C167=0,"-",(D167-C167)/C167)</f>
        <v>-1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>
        <v>1</v>
      </c>
      <c r="D170" s="6" t="s">
        <v>104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104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1</v>
      </c>
      <c r="D178" s="5">
        <v>0</v>
      </c>
      <c r="E178" s="6">
        <f>IF(C178=0,"-",(D178-C178)/C178)</f>
        <v>-1</v>
      </c>
      <c r="H178" s="13"/>
    </row>
    <row r="179" spans="2:8" ht="15" thickBot="1" x14ac:dyDescent="0.25">
      <c r="B179" s="4" t="s">
        <v>43</v>
      </c>
      <c r="C179" s="5">
        <v>0</v>
      </c>
      <c r="D179" s="5">
        <v>0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1</v>
      </c>
      <c r="D181" s="5">
        <v>0</v>
      </c>
      <c r="E181" s="6">
        <f t="shared" si="26"/>
        <v>-1</v>
      </c>
      <c r="H181" s="13"/>
    </row>
    <row r="182" spans="2:8" ht="15" thickBot="1" x14ac:dyDescent="0.25">
      <c r="B182" s="15" t="s">
        <v>79</v>
      </c>
      <c r="C182" s="5">
        <v>22</v>
      </c>
      <c r="D182" s="5">
        <v>1</v>
      </c>
      <c r="E182" s="6">
        <f t="shared" si="26"/>
        <v>-0.95454545454545459</v>
      </c>
      <c r="H182" s="13"/>
    </row>
    <row r="183" spans="2:8" ht="15" thickBot="1" x14ac:dyDescent="0.25">
      <c r="B183" s="4" t="s">
        <v>47</v>
      </c>
      <c r="C183" s="5">
        <v>22</v>
      </c>
      <c r="D183" s="5">
        <v>1</v>
      </c>
      <c r="E183" s="6">
        <f t="shared" si="26"/>
        <v>-0.95454545454545459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0</v>
      </c>
      <c r="D185" s="5">
        <v>0</v>
      </c>
      <c r="E185" s="6" t="str">
        <f t="shared" si="26"/>
        <v>-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1</v>
      </c>
      <c r="D197" s="5">
        <v>0</v>
      </c>
      <c r="E197" s="6">
        <f t="shared" ref="E197:E200" si="27">IF(C197=0,"-",(D197-C197)/C197)</f>
        <v>-1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</v>
      </c>
      <c r="D199" s="5">
        <v>0</v>
      </c>
      <c r="E199" s="6">
        <f t="shared" si="27"/>
        <v>-1</v>
      </c>
    </row>
    <row r="200" spans="2:5" ht="15" thickBot="1" x14ac:dyDescent="0.25">
      <c r="B200" s="4" t="s">
        <v>85</v>
      </c>
      <c r="C200" s="5">
        <v>1</v>
      </c>
      <c r="D200" s="5">
        <v>0</v>
      </c>
      <c r="E200" s="6">
        <f t="shared" si="27"/>
        <v>-1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</v>
      </c>
      <c r="D208" s="5">
        <v>0</v>
      </c>
      <c r="E208" s="6">
        <f t="shared" si="28"/>
        <v>-1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0</v>
      </c>
      <c r="E209" s="6">
        <f t="shared" si="28"/>
        <v>-1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2</v>
      </c>
      <c r="D221" s="5">
        <v>0</v>
      </c>
      <c r="E221" s="6">
        <f t="shared" ref="E221:E223" si="30">IF(C221=0,"-",(D221-C221)/C221)</f>
        <v>-1</v>
      </c>
    </row>
    <row r="222" spans="2:5" ht="15" thickBot="1" x14ac:dyDescent="0.25">
      <c r="B222" s="16" t="s">
        <v>92</v>
      </c>
      <c r="C222" s="5">
        <v>1</v>
      </c>
      <c r="D222" s="5">
        <v>0</v>
      </c>
      <c r="E222" s="6">
        <f t="shared" si="30"/>
        <v>-1</v>
      </c>
    </row>
    <row r="223" spans="2:5" ht="15" thickBot="1" x14ac:dyDescent="0.25">
      <c r="B223" s="16" t="s">
        <v>93</v>
      </c>
      <c r="C223" s="5">
        <v>16</v>
      </c>
      <c r="D223" s="5">
        <v>16</v>
      </c>
      <c r="E223" s="6">
        <f t="shared" si="30"/>
        <v>0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1457</v>
      </c>
      <c r="D14" s="5">
        <v>1325</v>
      </c>
      <c r="E14" s="6">
        <f>IF(C14&gt;0,(D14-C14)/C14)</f>
        <v>-9.0597117364447491E-2</v>
      </c>
    </row>
    <row r="15" spans="1:5" ht="20.100000000000001" customHeight="1" thickBot="1" x14ac:dyDescent="0.25">
      <c r="B15" s="4" t="s">
        <v>17</v>
      </c>
      <c r="C15" s="5">
        <v>1374</v>
      </c>
      <c r="D15" s="5">
        <v>1323</v>
      </c>
      <c r="E15" s="6">
        <f t="shared" ref="E15:E25" si="0">IF(C15&gt;0,(D15-C15)/C15)</f>
        <v>-3.7117903930131008E-2</v>
      </c>
    </row>
    <row r="16" spans="1:5" ht="20.100000000000001" customHeight="1" thickBot="1" x14ac:dyDescent="0.25">
      <c r="B16" s="4" t="s">
        <v>18</v>
      </c>
      <c r="C16" s="5">
        <v>882</v>
      </c>
      <c r="D16" s="5">
        <v>849</v>
      </c>
      <c r="E16" s="6">
        <f t="shared" si="0"/>
        <v>-3.7414965986394558E-2</v>
      </c>
    </row>
    <row r="17" spans="2:5" ht="20.100000000000001" customHeight="1" thickBot="1" x14ac:dyDescent="0.25">
      <c r="B17" s="4" t="s">
        <v>19</v>
      </c>
      <c r="C17" s="5">
        <v>492</v>
      </c>
      <c r="D17" s="5">
        <v>474</v>
      </c>
      <c r="E17" s="6">
        <f t="shared" si="0"/>
        <v>-3.6585365853658534E-2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5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4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0.35807860262008734</v>
      </c>
      <c r="D20" s="6">
        <f>D17/D15</f>
        <v>0.35827664399092973</v>
      </c>
      <c r="E20" s="6">
        <f t="shared" si="0"/>
        <v>5.5306675515741875E-4</v>
      </c>
    </row>
    <row r="21" spans="2:5" ht="30" customHeight="1" thickBot="1" x14ac:dyDescent="0.25">
      <c r="B21" s="4" t="s">
        <v>23</v>
      </c>
      <c r="C21" s="5">
        <v>204</v>
      </c>
      <c r="D21" s="5">
        <v>50</v>
      </c>
      <c r="E21" s="6">
        <f t="shared" si="0"/>
        <v>-0.75490196078431371</v>
      </c>
    </row>
    <row r="22" spans="2:5" ht="20.100000000000001" customHeight="1" thickBot="1" x14ac:dyDescent="0.25">
      <c r="B22" s="4" t="s">
        <v>24</v>
      </c>
      <c r="C22" s="5">
        <v>108</v>
      </c>
      <c r="D22" s="5">
        <v>27</v>
      </c>
      <c r="E22" s="6">
        <f t="shared" si="0"/>
        <v>-0.75</v>
      </c>
    </row>
    <row r="23" spans="2:5" ht="20.100000000000001" customHeight="1" thickBot="1" x14ac:dyDescent="0.25">
      <c r="B23" s="4" t="s">
        <v>25</v>
      </c>
      <c r="C23" s="5">
        <v>96</v>
      </c>
      <c r="D23" s="5">
        <v>23</v>
      </c>
      <c r="E23" s="6">
        <f t="shared" si="0"/>
        <v>-0.76041666666666663</v>
      </c>
    </row>
    <row r="24" spans="2:5" ht="20.100000000000001" customHeight="1" thickBot="1" x14ac:dyDescent="0.25">
      <c r="B24" s="4" t="s">
        <v>21</v>
      </c>
      <c r="C24" s="6">
        <f>C23/C21</f>
        <v>0.47058823529411764</v>
      </c>
      <c r="D24" s="6">
        <f t="shared" ref="D24" si="1">D23/D21</f>
        <v>0.46</v>
      </c>
      <c r="E24" s="6">
        <f t="shared" si="0"/>
        <v>-2.2499999999999944E-2</v>
      </c>
    </row>
    <row r="25" spans="2:5" ht="20.100000000000001" customHeight="1" thickBot="1" x14ac:dyDescent="0.25">
      <c r="B25" s="7" t="s">
        <v>26</v>
      </c>
      <c r="C25" s="6">
        <v>0.1210890612689499</v>
      </c>
      <c r="D25" s="6">
        <v>0.11594563613227094</v>
      </c>
      <c r="E25" s="6">
        <f t="shared" si="0"/>
        <v>-4.2476381291411187E-2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177</v>
      </c>
      <c r="D34" s="5">
        <v>148</v>
      </c>
      <c r="E34" s="6">
        <f>IF(C34&gt;0,(D34-C34)/C34,"-")</f>
        <v>-0.16384180790960451</v>
      </c>
    </row>
    <row r="35" spans="2:5" ht="20.100000000000001" customHeight="1" thickBot="1" x14ac:dyDescent="0.25">
      <c r="B35" s="4" t="s">
        <v>29</v>
      </c>
      <c r="C35" s="5">
        <v>5</v>
      </c>
      <c r="D35" s="5">
        <v>0</v>
      </c>
      <c r="E35" s="6">
        <f t="shared" ref="E35:E37" si="2">IF(C35&gt;0,(D35-C35)/C35,"-")</f>
        <v>-1</v>
      </c>
    </row>
    <row r="36" spans="2:5" ht="20.100000000000001" customHeight="1" thickBot="1" x14ac:dyDescent="0.25">
      <c r="B36" s="4" t="s">
        <v>28</v>
      </c>
      <c r="C36" s="5">
        <v>103</v>
      </c>
      <c r="D36" s="5">
        <v>79</v>
      </c>
      <c r="E36" s="6">
        <f t="shared" si="2"/>
        <v>-0.23300970873786409</v>
      </c>
    </row>
    <row r="37" spans="2:5" ht="20.100000000000001" customHeight="1" thickBot="1" x14ac:dyDescent="0.25">
      <c r="B37" s="4" t="s">
        <v>30</v>
      </c>
      <c r="C37" s="5">
        <v>69</v>
      </c>
      <c r="D37" s="5">
        <v>69</v>
      </c>
      <c r="E37" s="6">
        <f t="shared" si="2"/>
        <v>0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256</v>
      </c>
      <c r="D44" s="5">
        <v>236</v>
      </c>
      <c r="E44" s="6">
        <f>IF(C44&gt;0,(D44-C44)/C44,"-")</f>
        <v>-7.8125E-2</v>
      </c>
    </row>
    <row r="45" spans="2:5" ht="20.100000000000001" customHeight="1" thickBot="1" x14ac:dyDescent="0.25">
      <c r="B45" s="4" t="s">
        <v>34</v>
      </c>
      <c r="C45" s="5">
        <v>14</v>
      </c>
      <c r="D45" s="5">
        <v>14</v>
      </c>
      <c r="E45" s="6">
        <f t="shared" ref="E45:E51" si="3">IF(C45&gt;0,(D45-C45)/C45,"-")</f>
        <v>0</v>
      </c>
    </row>
    <row r="46" spans="2:5" ht="20.100000000000001" customHeight="1" thickBot="1" x14ac:dyDescent="0.25">
      <c r="B46" s="4" t="s">
        <v>31</v>
      </c>
      <c r="C46" s="5">
        <v>15</v>
      </c>
      <c r="D46" s="5">
        <v>10</v>
      </c>
      <c r="E46" s="6">
        <f t="shared" si="3"/>
        <v>-0.33333333333333331</v>
      </c>
    </row>
    <row r="47" spans="2:5" ht="20.100000000000001" customHeight="1" thickBot="1" x14ac:dyDescent="0.25">
      <c r="B47" s="4" t="s">
        <v>32</v>
      </c>
      <c r="C47" s="5">
        <v>470</v>
      </c>
      <c r="D47" s="5">
        <v>481</v>
      </c>
      <c r="E47" s="6">
        <f t="shared" si="3"/>
        <v>2.3404255319148935E-2</v>
      </c>
    </row>
    <row r="48" spans="2:5" ht="20.100000000000001" customHeight="1" thickBot="1" x14ac:dyDescent="0.25">
      <c r="B48" s="4" t="s">
        <v>35</v>
      </c>
      <c r="C48" s="5">
        <v>279</v>
      </c>
      <c r="D48" s="5">
        <v>343</v>
      </c>
      <c r="E48" s="6">
        <f t="shared" si="3"/>
        <v>0.22939068100358423</v>
      </c>
    </row>
    <row r="49" spans="2:5" ht="20.100000000000001" customHeight="1" thickBot="1" x14ac:dyDescent="0.25">
      <c r="B49" s="4" t="s">
        <v>67</v>
      </c>
      <c r="C49" s="5">
        <v>104</v>
      </c>
      <c r="D49" s="5">
        <v>263</v>
      </c>
      <c r="E49" s="6">
        <f t="shared" si="3"/>
        <v>1.5288461538461537</v>
      </c>
    </row>
    <row r="50" spans="2:5" ht="20.100000000000001" customHeight="1" collapsed="1" thickBot="1" x14ac:dyDescent="0.25">
      <c r="B50" s="4" t="s">
        <v>36</v>
      </c>
      <c r="C50" s="6">
        <f>C44/(C44+C45)</f>
        <v>0.94814814814814818</v>
      </c>
      <c r="D50" s="6">
        <f>D44/(D44+D45)</f>
        <v>0.94399999999999995</v>
      </c>
      <c r="E50" s="6">
        <f t="shared" si="3"/>
        <v>-4.3750000000000906E-3</v>
      </c>
    </row>
    <row r="51" spans="2:5" ht="20.100000000000001" customHeight="1" thickBot="1" x14ac:dyDescent="0.25">
      <c r="B51" s="4" t="s">
        <v>37</v>
      </c>
      <c r="C51" s="6">
        <f>C47/(C46+C47)</f>
        <v>0.96907216494845361</v>
      </c>
      <c r="D51" s="6">
        <f t="shared" ref="D51" si="4">D47/(D46+D47)</f>
        <v>0.97963340122199594</v>
      </c>
      <c r="E51" s="6">
        <f t="shared" si="3"/>
        <v>1.0898297005676658E-2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280</v>
      </c>
      <c r="D58" s="5">
        <v>254</v>
      </c>
      <c r="E58" s="6">
        <f>IF(C58&gt;0,(D58-C58)/C58,"-")</f>
        <v>-9.285714285714286E-2</v>
      </c>
    </row>
    <row r="59" spans="2:5" ht="20.100000000000001" customHeight="1" thickBot="1" x14ac:dyDescent="0.25">
      <c r="B59" s="4" t="s">
        <v>41</v>
      </c>
      <c r="C59" s="5">
        <v>171</v>
      </c>
      <c r="D59" s="5">
        <v>155</v>
      </c>
      <c r="E59" s="6">
        <f t="shared" ref="E59:E63" si="5">IF(C59&gt;0,(D59-C59)/C59,"-")</f>
        <v>-9.3567251461988299E-2</v>
      </c>
    </row>
    <row r="60" spans="2:5" ht="20.100000000000001" customHeight="1" thickBot="1" x14ac:dyDescent="0.25">
      <c r="B60" s="4" t="s">
        <v>42</v>
      </c>
      <c r="C60" s="5">
        <v>94</v>
      </c>
      <c r="D60" s="5">
        <v>83</v>
      </c>
      <c r="E60" s="6">
        <f t="shared" si="5"/>
        <v>-0.11702127659574468</v>
      </c>
    </row>
    <row r="61" spans="2:5" ht="20.100000000000001" customHeight="1" collapsed="1" thickBot="1" x14ac:dyDescent="0.25">
      <c r="B61" s="4" t="s">
        <v>98</v>
      </c>
      <c r="C61" s="6">
        <f>(C59+C60)/C58</f>
        <v>0.9464285714285714</v>
      </c>
      <c r="D61" s="6">
        <f>(D59+D60)/D58</f>
        <v>0.93700787401574803</v>
      </c>
      <c r="E61" s="6">
        <f t="shared" si="5"/>
        <v>-9.9539444361907252E-3</v>
      </c>
    </row>
    <row r="62" spans="2:5" ht="20.100000000000001" customHeight="1" thickBot="1" x14ac:dyDescent="0.25">
      <c r="B62" s="4" t="s">
        <v>39</v>
      </c>
      <c r="C62" s="6">
        <v>0.93442622950819676</v>
      </c>
      <c r="D62" s="6">
        <v>0.91176470588235292</v>
      </c>
      <c r="E62" s="6">
        <f t="shared" si="5"/>
        <v>-2.4251805985552176E-2</v>
      </c>
    </row>
    <row r="63" spans="2:5" ht="20.100000000000001" customHeight="1" thickBot="1" x14ac:dyDescent="0.25">
      <c r="B63" s="4" t="s">
        <v>40</v>
      </c>
      <c r="C63" s="6">
        <v>0.96907216494845361</v>
      </c>
      <c r="D63" s="6">
        <v>0.98809523809523814</v>
      </c>
      <c r="E63" s="6">
        <f t="shared" si="5"/>
        <v>1.9630192502532971E-2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1864</v>
      </c>
      <c r="D70" s="5">
        <v>1566</v>
      </c>
      <c r="E70" s="6">
        <f>IF(C70&gt;0,(D70-C70)/C70,"-")</f>
        <v>-0.15987124463519314</v>
      </c>
    </row>
    <row r="71" spans="2:10" ht="20.100000000000001" customHeight="1" thickBot="1" x14ac:dyDescent="0.25">
      <c r="B71" s="4" t="s">
        <v>45</v>
      </c>
      <c r="C71" s="5">
        <v>650</v>
      </c>
      <c r="D71" s="5">
        <v>510</v>
      </c>
      <c r="E71" s="6">
        <f t="shared" ref="E71:E77" si="6">IF(C71&gt;0,(D71-C71)/C71,"-")</f>
        <v>-0.2153846153846154</v>
      </c>
    </row>
    <row r="72" spans="2:10" ht="20.100000000000001" customHeight="1" thickBot="1" x14ac:dyDescent="0.25">
      <c r="B72" s="4" t="s">
        <v>43</v>
      </c>
      <c r="C72" s="5">
        <v>6</v>
      </c>
      <c r="D72" s="5">
        <v>6</v>
      </c>
      <c r="E72" s="6">
        <f t="shared" si="6"/>
        <v>0</v>
      </c>
    </row>
    <row r="73" spans="2:10" ht="20.100000000000001" customHeight="1" thickBot="1" x14ac:dyDescent="0.25">
      <c r="B73" s="4" t="s">
        <v>46</v>
      </c>
      <c r="C73" s="5">
        <v>758</v>
      </c>
      <c r="D73" s="5">
        <v>657</v>
      </c>
      <c r="E73" s="6">
        <f t="shared" si="6"/>
        <v>-0.13324538258575197</v>
      </c>
    </row>
    <row r="74" spans="2:10" ht="20.100000000000001" customHeight="1" thickBot="1" x14ac:dyDescent="0.25">
      <c r="B74" s="4" t="s">
        <v>47</v>
      </c>
      <c r="C74" s="5">
        <v>371</v>
      </c>
      <c r="D74" s="5">
        <v>337</v>
      </c>
      <c r="E74" s="6">
        <f t="shared" si="6"/>
        <v>-9.1644204851752023E-2</v>
      </c>
    </row>
    <row r="75" spans="2:10" ht="20.100000000000001" customHeight="1" thickBot="1" x14ac:dyDescent="0.25">
      <c r="B75" s="4" t="s">
        <v>48</v>
      </c>
      <c r="C75" s="5">
        <v>78</v>
      </c>
      <c r="D75" s="5">
        <v>56</v>
      </c>
      <c r="E75" s="6">
        <f t="shared" si="6"/>
        <v>-0.28205128205128205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1</v>
      </c>
      <c r="D77" s="5">
        <v>0</v>
      </c>
      <c r="E77" s="6">
        <f t="shared" si="6"/>
        <v>-1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129</v>
      </c>
      <c r="D90" s="5">
        <v>136</v>
      </c>
      <c r="E90" s="6">
        <f>IF(C90&gt;0,(D90-C90)/C90,"-")</f>
        <v>5.4263565891472867E-2</v>
      </c>
    </row>
    <row r="91" spans="2:5" ht="29.25" thickBot="1" x14ac:dyDescent="0.25">
      <c r="B91" s="4" t="s">
        <v>52</v>
      </c>
      <c r="C91" s="5">
        <v>97</v>
      </c>
      <c r="D91" s="5">
        <v>58</v>
      </c>
      <c r="E91" s="6">
        <f t="shared" ref="E91:E93" si="7">IF(C91&gt;0,(D91-C91)/C91,"-")</f>
        <v>-0.40206185567010311</v>
      </c>
    </row>
    <row r="92" spans="2:5" ht="29.25" customHeight="1" thickBot="1" x14ac:dyDescent="0.25">
      <c r="B92" s="4" t="s">
        <v>53</v>
      </c>
      <c r="C92" s="5">
        <v>70</v>
      </c>
      <c r="D92" s="5">
        <v>82</v>
      </c>
      <c r="E92" s="6">
        <f t="shared" si="7"/>
        <v>0.17142857142857143</v>
      </c>
    </row>
    <row r="93" spans="2:5" ht="29.25" customHeight="1" thickBot="1" x14ac:dyDescent="0.25">
      <c r="B93" s="4" t="s">
        <v>54</v>
      </c>
      <c r="C93" s="6">
        <f>(C90+C91)/(C90+C91+C92)</f>
        <v>0.76351351351351349</v>
      </c>
      <c r="D93" s="6">
        <f>(D90+D91)/(D90+D91+D92)</f>
        <v>0.70289855072463769</v>
      </c>
      <c r="E93" s="6">
        <f t="shared" si="7"/>
        <v>-7.9389508785430246E-2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303</v>
      </c>
      <c r="D100" s="5">
        <v>283</v>
      </c>
      <c r="E100" s="6">
        <f>IF(C100&gt;0,(D100-C100)/C100,"-")</f>
        <v>-6.6006600660066E-2</v>
      </c>
    </row>
    <row r="101" spans="2:5" ht="20.100000000000001" customHeight="1" thickBot="1" x14ac:dyDescent="0.25">
      <c r="B101" s="4" t="s">
        <v>41</v>
      </c>
      <c r="C101" s="5">
        <v>133</v>
      </c>
      <c r="D101" s="5">
        <v>115</v>
      </c>
      <c r="E101" s="6">
        <f t="shared" ref="E101:E105" si="8">IF(C101&gt;0,(D101-C101)/C101,"-")</f>
        <v>-0.13533834586466165</v>
      </c>
    </row>
    <row r="102" spans="2:5" ht="20.100000000000001" customHeight="1" thickBot="1" x14ac:dyDescent="0.25">
      <c r="B102" s="4" t="s">
        <v>42</v>
      </c>
      <c r="C102" s="5">
        <v>94</v>
      </c>
      <c r="D102" s="5">
        <v>79</v>
      </c>
      <c r="E102" s="6">
        <f t="shared" si="8"/>
        <v>-0.15957446808510639</v>
      </c>
    </row>
    <row r="103" spans="2:5" ht="20.100000000000001" customHeight="1" thickBot="1" x14ac:dyDescent="0.25">
      <c r="B103" s="4" t="s">
        <v>98</v>
      </c>
      <c r="C103" s="6">
        <f>(C101+C102)/C100</f>
        <v>0.74917491749174914</v>
      </c>
      <c r="D103" s="6">
        <f>(D101+D102)/D100</f>
        <v>0.68551236749116606</v>
      </c>
      <c r="E103" s="6">
        <f t="shared" si="8"/>
        <v>-8.4976883921483143E-2</v>
      </c>
    </row>
    <row r="104" spans="2:5" ht="20.100000000000001" customHeight="1" thickBot="1" x14ac:dyDescent="0.25">
      <c r="B104" s="4" t="s">
        <v>39</v>
      </c>
      <c r="C104" s="6">
        <v>0.69633507853403143</v>
      </c>
      <c r="D104" s="6">
        <v>0.70552147239263807</v>
      </c>
      <c r="E104" s="6">
        <f t="shared" si="8"/>
        <v>1.3192490428525333E-2</v>
      </c>
    </row>
    <row r="105" spans="2:5" ht="20.100000000000001" customHeight="1" thickBot="1" x14ac:dyDescent="0.25">
      <c r="B105" s="4" t="s">
        <v>40</v>
      </c>
      <c r="C105" s="6">
        <v>0.8392857142857143</v>
      </c>
      <c r="D105" s="6">
        <v>0.65833333333333333</v>
      </c>
      <c r="E105" s="6">
        <f t="shared" si="8"/>
        <v>-0.21560283687943266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349</v>
      </c>
      <c r="D112" s="5">
        <v>309</v>
      </c>
      <c r="E112" s="6">
        <f>IF(C112&gt;0,(D112-C112)/C112,"-")</f>
        <v>-0.11461318051575932</v>
      </c>
    </row>
    <row r="113" spans="2:14" ht="15" thickBot="1" x14ac:dyDescent="0.25">
      <c r="B113" s="4" t="s">
        <v>56</v>
      </c>
      <c r="C113" s="5">
        <v>248</v>
      </c>
      <c r="D113" s="5">
        <v>221</v>
      </c>
      <c r="E113" s="6">
        <f t="shared" ref="E113:E114" si="9">IF(C113&gt;0,(D113-C113)/C113,"-")</f>
        <v>-0.10887096774193548</v>
      </c>
    </row>
    <row r="114" spans="2:14" ht="15" thickBot="1" x14ac:dyDescent="0.25">
      <c r="B114" s="4" t="s">
        <v>57</v>
      </c>
      <c r="C114" s="5">
        <v>101</v>
      </c>
      <c r="D114" s="5">
        <v>88</v>
      </c>
      <c r="E114" s="6">
        <f t="shared" si="9"/>
        <v>-0.12871287128712872</v>
      </c>
    </row>
    <row r="115" spans="2:14" s="22" customFormat="1" x14ac:dyDescent="0.2"/>
    <row r="116" spans="2:14" s="22" customFormat="1" x14ac:dyDescent="0.2"/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2</v>
      </c>
      <c r="D128" s="10">
        <v>0</v>
      </c>
      <c r="E128" s="10">
        <v>0</v>
      </c>
      <c r="F128" s="10">
        <v>2</v>
      </c>
      <c r="G128" s="10">
        <v>6</v>
      </c>
      <c r="H128" s="10">
        <v>0</v>
      </c>
      <c r="I128" s="10">
        <v>1</v>
      </c>
      <c r="J128" s="10">
        <v>7</v>
      </c>
      <c r="K128" s="6">
        <f>IF(C128=0,"-",(G128-C128)/C128)</f>
        <v>2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2.5</v>
      </c>
    </row>
    <row r="129" spans="2:14" ht="15" thickBot="1" x14ac:dyDescent="0.25">
      <c r="B129" s="4" t="s">
        <v>64</v>
      </c>
      <c r="C129" s="10">
        <v>1</v>
      </c>
      <c r="D129" s="10">
        <v>0</v>
      </c>
      <c r="E129" s="10">
        <v>0</v>
      </c>
      <c r="F129" s="10">
        <v>1</v>
      </c>
      <c r="G129" s="10">
        <v>0</v>
      </c>
      <c r="H129" s="10">
        <v>0</v>
      </c>
      <c r="I129" s="10">
        <v>0</v>
      </c>
      <c r="J129" s="10">
        <v>0</v>
      </c>
      <c r="K129" s="6">
        <f t="shared" ref="K129:K133" si="11">IF(C129=0,"-",(G129-C129)/C129)</f>
        <v>-1</v>
      </c>
      <c r="L129" s="6" t="str">
        <f t="shared" si="10"/>
        <v>-</v>
      </c>
      <c r="M129" s="6" t="str">
        <f t="shared" si="10"/>
        <v>-</v>
      </c>
      <c r="N129" s="6">
        <f t="shared" si="10"/>
        <v>-1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3</v>
      </c>
      <c r="D133" s="10">
        <v>0</v>
      </c>
      <c r="E133" s="10">
        <v>0</v>
      </c>
      <c r="F133" s="10">
        <v>3</v>
      </c>
      <c r="G133" s="10">
        <v>6</v>
      </c>
      <c r="H133" s="10">
        <v>0</v>
      </c>
      <c r="I133" s="10">
        <v>1</v>
      </c>
      <c r="J133" s="10">
        <v>7</v>
      </c>
      <c r="K133" s="6">
        <f t="shared" si="11"/>
        <v>1</v>
      </c>
      <c r="L133" s="6" t="str">
        <f t="shared" si="10"/>
        <v>-</v>
      </c>
      <c r="M133" s="6" t="str">
        <f t="shared" si="10"/>
        <v>-</v>
      </c>
      <c r="N133" s="6">
        <f t="shared" si="10"/>
        <v>1.3333333333333333</v>
      </c>
    </row>
    <row r="134" spans="2:14" ht="15" thickBot="1" x14ac:dyDescent="0.25">
      <c r="B134" s="4" t="s">
        <v>36</v>
      </c>
      <c r="C134" s="6">
        <f>IF(C128=0,"-",C128/(C128+C129))</f>
        <v>0.66666666666666663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0.66666666666666663</v>
      </c>
      <c r="G134" s="6">
        <f t="shared" si="12"/>
        <v>1</v>
      </c>
      <c r="H134" s="6" t="str">
        <f t="shared" si="12"/>
        <v>-</v>
      </c>
      <c r="I134" s="6">
        <f t="shared" si="12"/>
        <v>1</v>
      </c>
      <c r="J134" s="6">
        <f t="shared" si="12"/>
        <v>1</v>
      </c>
      <c r="K134" s="6">
        <f>IF(OR(C134="-",G134="-"),"-",(G134-C134)/C134)</f>
        <v>0.50000000000000011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0.50000000000000011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24</v>
      </c>
      <c r="D143" s="10">
        <v>0</v>
      </c>
      <c r="E143" s="10">
        <v>0</v>
      </c>
      <c r="F143" s="10">
        <v>24</v>
      </c>
      <c r="G143" s="10">
        <v>12</v>
      </c>
      <c r="H143" s="10">
        <v>0</v>
      </c>
      <c r="I143" s="10">
        <v>1</v>
      </c>
      <c r="J143" s="10">
        <v>13</v>
      </c>
      <c r="K143" s="6">
        <f>IF(C143=0,"-",(G143-C143)/C143)</f>
        <v>-0.5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-0.45833333333333331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8</v>
      </c>
      <c r="H144" s="10">
        <v>0</v>
      </c>
      <c r="I144" s="10">
        <v>0</v>
      </c>
      <c r="J144" s="10">
        <v>8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49</v>
      </c>
      <c r="D145" s="10">
        <v>0</v>
      </c>
      <c r="E145" s="10">
        <v>1</v>
      </c>
      <c r="F145" s="10">
        <v>50</v>
      </c>
      <c r="G145" s="10">
        <v>38</v>
      </c>
      <c r="H145" s="10">
        <v>0</v>
      </c>
      <c r="I145" s="10">
        <v>3</v>
      </c>
      <c r="J145" s="10">
        <v>41</v>
      </c>
      <c r="K145" s="6">
        <f t="shared" si="16"/>
        <v>-0.22448979591836735</v>
      </c>
      <c r="L145" s="6" t="str">
        <f t="shared" si="15"/>
        <v>-</v>
      </c>
      <c r="M145" s="6">
        <f t="shared" si="15"/>
        <v>2</v>
      </c>
      <c r="N145" s="6">
        <f t="shared" si="15"/>
        <v>-0.18</v>
      </c>
    </row>
    <row r="146" spans="2:14" ht="15" thickBot="1" x14ac:dyDescent="0.25">
      <c r="B146" s="4" t="s">
        <v>74</v>
      </c>
      <c r="C146" s="10">
        <v>9</v>
      </c>
      <c r="D146" s="10">
        <v>0</v>
      </c>
      <c r="E146" s="10">
        <v>2</v>
      </c>
      <c r="F146" s="10">
        <v>11</v>
      </c>
      <c r="G146" s="10">
        <v>11</v>
      </c>
      <c r="H146" s="10">
        <v>0</v>
      </c>
      <c r="I146" s="10">
        <v>2</v>
      </c>
      <c r="J146" s="10">
        <v>13</v>
      </c>
      <c r="K146" s="6">
        <f t="shared" si="16"/>
        <v>0.22222222222222221</v>
      </c>
      <c r="L146" s="6" t="str">
        <f t="shared" si="15"/>
        <v>-</v>
      </c>
      <c r="M146" s="6">
        <f t="shared" si="15"/>
        <v>0</v>
      </c>
      <c r="N146" s="6">
        <f t="shared" si="15"/>
        <v>0.18181818181818182</v>
      </c>
    </row>
    <row r="147" spans="2:14" ht="15" thickBot="1" x14ac:dyDescent="0.25">
      <c r="B147" s="4" t="s">
        <v>75</v>
      </c>
      <c r="C147" s="10">
        <v>2</v>
      </c>
      <c r="D147" s="10">
        <v>0</v>
      </c>
      <c r="E147" s="10">
        <v>0</v>
      </c>
      <c r="F147" s="10">
        <v>2</v>
      </c>
      <c r="G147" s="10">
        <v>0</v>
      </c>
      <c r="H147" s="10">
        <v>0</v>
      </c>
      <c r="I147" s="10">
        <v>0</v>
      </c>
      <c r="J147" s="10">
        <v>0</v>
      </c>
      <c r="K147" s="6">
        <f t="shared" si="16"/>
        <v>-1</v>
      </c>
      <c r="L147" s="6" t="str">
        <f t="shared" si="15"/>
        <v>-</v>
      </c>
      <c r="M147" s="6" t="str">
        <f t="shared" si="15"/>
        <v>-</v>
      </c>
      <c r="N147" s="6">
        <f t="shared" si="15"/>
        <v>-1</v>
      </c>
    </row>
    <row r="148" spans="2:14" ht="15" thickBot="1" x14ac:dyDescent="0.25">
      <c r="B148" s="7" t="s">
        <v>68</v>
      </c>
      <c r="C148" s="10">
        <v>84</v>
      </c>
      <c r="D148" s="10">
        <v>0</v>
      </c>
      <c r="E148" s="10">
        <v>3</v>
      </c>
      <c r="F148" s="10">
        <v>87</v>
      </c>
      <c r="G148" s="10">
        <v>69</v>
      </c>
      <c r="H148" s="10">
        <v>0</v>
      </c>
      <c r="I148" s="10">
        <v>6</v>
      </c>
      <c r="J148" s="10">
        <v>75</v>
      </c>
      <c r="K148" s="6">
        <f t="shared" ref="K148" si="17">IF(C148=0,"-",(G148-C148)/C148)</f>
        <v>-0.17857142857142858</v>
      </c>
      <c r="L148" s="6" t="str">
        <f t="shared" ref="L148" si="18">IF(D148=0,"-",(H148-D148)/D148)</f>
        <v>-</v>
      </c>
      <c r="M148" s="6">
        <f t="shared" ref="M148" si="19">IF(E148=0,"-",(I148-E148)/E148)</f>
        <v>1</v>
      </c>
      <c r="N148" s="6">
        <f t="shared" ref="N148" si="20">IF(F148=0,"-",(J148-F148)/F148)</f>
        <v>-0.13793103448275862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0.32876712328767121</v>
      </c>
      <c r="D149" s="6" t="str">
        <f t="shared" si="21"/>
        <v>-</v>
      </c>
      <c r="E149" s="6" t="str">
        <f t="shared" si="21"/>
        <v>-</v>
      </c>
      <c r="F149" s="6">
        <f t="shared" si="21"/>
        <v>0.32432432432432434</v>
      </c>
      <c r="G149" s="6">
        <f t="shared" si="21"/>
        <v>0.24</v>
      </c>
      <c r="H149" s="6" t="str">
        <f t="shared" si="21"/>
        <v>-</v>
      </c>
      <c r="I149" s="6">
        <f t="shared" si="21"/>
        <v>0.25</v>
      </c>
      <c r="J149" s="6">
        <f t="shared" si="21"/>
        <v>0.24074074074074073</v>
      </c>
      <c r="K149" s="6">
        <f>IF(OR(C149="-",G149="-"),"-",(G149-C149)/C149)</f>
        <v>-0.26999999999999996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-0.25771604938271614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>
        <f t="shared" si="21"/>
        <v>0.42105263157894735</v>
      </c>
      <c r="H150" s="6" t="str">
        <f t="shared" si="21"/>
        <v>-</v>
      </c>
      <c r="I150" s="6" t="str">
        <f t="shared" si="21"/>
        <v>-</v>
      </c>
      <c r="J150" s="6">
        <f t="shared" si="21"/>
        <v>0.38095238095238093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58</v>
      </c>
      <c r="D157" s="19">
        <v>49</v>
      </c>
      <c r="E157" s="18">
        <f>IF(C157=0,"-",(D157-C157)/C157)</f>
        <v>-0.15517241379310345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24</v>
      </c>
      <c r="D158" s="19">
        <v>17</v>
      </c>
      <c r="E158" s="18">
        <f t="shared" ref="E158:E159" si="23">IF(C158=0,"-",(D158-C158)/C158)</f>
        <v>-0.29166666666666669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2</v>
      </c>
      <c r="D159" s="19">
        <v>3</v>
      </c>
      <c r="E159" s="18">
        <f t="shared" si="23"/>
        <v>0.5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0.69047619047619047</v>
      </c>
      <c r="D160" s="18">
        <f>IF(D157=0,"-",D157/(D157+D158+D159))</f>
        <v>0.71014492753623193</v>
      </c>
      <c r="E160" s="18">
        <f>IF(OR(C160="-",D160="-"),"-",(D160-C160)/C160)</f>
        <v>2.8485757121439362E-2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3</v>
      </c>
      <c r="D166" s="5">
        <v>7</v>
      </c>
      <c r="E166" s="6">
        <f>IF(C166=0,"-",(D166-C166)/C166)</f>
        <v>1.3333333333333333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3</v>
      </c>
      <c r="E167" s="6">
        <f t="shared" ref="E167:E168" si="24">IF(C167=0,"-",(D167-C167)/C167)</f>
        <v>2</v>
      </c>
    </row>
    <row r="168" spans="2:14" ht="20.100000000000001" customHeight="1" thickBot="1" x14ac:dyDescent="0.25">
      <c r="B168" s="4" t="s">
        <v>42</v>
      </c>
      <c r="C168" s="5">
        <v>1</v>
      </c>
      <c r="D168" s="5">
        <v>4</v>
      </c>
      <c r="E168" s="6">
        <f t="shared" si="24"/>
        <v>3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0.66666666666666663</v>
      </c>
      <c r="D169" s="6">
        <f>IF(D166=0,"-",(D167+D168)/D166)</f>
        <v>1</v>
      </c>
      <c r="E169" s="6">
        <f t="shared" ref="E169:E171" si="25">IF(OR(C169="-",D169="-"),"-",(D169-C169)/C169)</f>
        <v>0.50000000000000011</v>
      </c>
    </row>
    <row r="170" spans="2:14" ht="20.100000000000001" customHeight="1" thickBot="1" x14ac:dyDescent="0.25">
      <c r="B170" s="4" t="s">
        <v>39</v>
      </c>
      <c r="C170" s="6">
        <v>0.5</v>
      </c>
      <c r="D170" s="6">
        <v>1</v>
      </c>
      <c r="E170" s="6">
        <f t="shared" si="25"/>
        <v>1</v>
      </c>
    </row>
    <row r="171" spans="2:14" ht="20.100000000000001" customHeight="1" thickBot="1" x14ac:dyDescent="0.25">
      <c r="B171" s="4" t="s">
        <v>40</v>
      </c>
      <c r="C171" s="6">
        <v>1</v>
      </c>
      <c r="D171" s="6">
        <v>1</v>
      </c>
      <c r="E171" s="6">
        <f t="shared" si="25"/>
        <v>0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3</v>
      </c>
      <c r="D178" s="5">
        <v>2</v>
      </c>
      <c r="E178" s="6">
        <f>IF(C178=0,"-",(D178-C178)/C178)</f>
        <v>-0.33333333333333331</v>
      </c>
      <c r="H178" s="13"/>
    </row>
    <row r="179" spans="2:8" ht="15" thickBot="1" x14ac:dyDescent="0.25">
      <c r="B179" s="4" t="s">
        <v>43</v>
      </c>
      <c r="C179" s="5">
        <v>2</v>
      </c>
      <c r="D179" s="5">
        <v>1</v>
      </c>
      <c r="E179" s="6">
        <f t="shared" ref="E179:E185" si="26">IF(C179=0,"-",(D179-C179)/C179)</f>
        <v>-0.5</v>
      </c>
      <c r="H179" s="13"/>
    </row>
    <row r="180" spans="2:8" ht="15" thickBot="1" x14ac:dyDescent="0.25">
      <c r="B180" s="4" t="s">
        <v>47</v>
      </c>
      <c r="C180" s="5">
        <v>1</v>
      </c>
      <c r="D180" s="5">
        <v>1</v>
      </c>
      <c r="E180" s="6">
        <f t="shared" si="26"/>
        <v>0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81</v>
      </c>
      <c r="D182" s="5">
        <v>82</v>
      </c>
      <c r="E182" s="6">
        <f t="shared" si="26"/>
        <v>1.2345679012345678E-2</v>
      </c>
      <c r="H182" s="13"/>
    </row>
    <row r="183" spans="2:8" ht="15" thickBot="1" x14ac:dyDescent="0.25">
      <c r="B183" s="4" t="s">
        <v>47</v>
      </c>
      <c r="C183" s="5">
        <v>78</v>
      </c>
      <c r="D183" s="5">
        <v>75</v>
      </c>
      <c r="E183" s="6">
        <f t="shared" si="26"/>
        <v>-3.8461538461538464E-2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3</v>
      </c>
      <c r="D185" s="5">
        <v>7</v>
      </c>
      <c r="E185" s="6">
        <f t="shared" si="26"/>
        <v>1.3333333333333333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2</v>
      </c>
      <c r="D197" s="5">
        <v>4</v>
      </c>
      <c r="E197" s="6">
        <f t="shared" ref="E197:E200" si="27">IF(C197=0,"-",(D197-C197)/C197)</f>
        <v>1</v>
      </c>
    </row>
    <row r="198" spans="2:5" ht="15" thickBot="1" x14ac:dyDescent="0.25">
      <c r="B198" s="4" t="s">
        <v>83</v>
      </c>
      <c r="C198" s="5">
        <v>3</v>
      </c>
      <c r="D198" s="5">
        <v>0</v>
      </c>
      <c r="E198" s="6">
        <f t="shared" si="27"/>
        <v>-1</v>
      </c>
    </row>
    <row r="199" spans="2:5" ht="15" thickBot="1" x14ac:dyDescent="0.25">
      <c r="B199" s="4" t="s">
        <v>84</v>
      </c>
      <c r="C199" s="5">
        <v>5</v>
      </c>
      <c r="D199" s="5">
        <v>4</v>
      </c>
      <c r="E199" s="6">
        <f t="shared" si="27"/>
        <v>-0.2</v>
      </c>
    </row>
    <row r="200" spans="2:5" ht="15" thickBot="1" x14ac:dyDescent="0.25">
      <c r="B200" s="4" t="s">
        <v>85</v>
      </c>
      <c r="C200" s="5">
        <v>1</v>
      </c>
      <c r="D200" s="5">
        <v>4</v>
      </c>
      <c r="E200" s="6">
        <f t="shared" si="27"/>
        <v>3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2</v>
      </c>
      <c r="D208" s="5">
        <v>4</v>
      </c>
      <c r="E208" s="6">
        <f t="shared" si="28"/>
        <v>1</v>
      </c>
    </row>
    <row r="209" spans="2:5" ht="20.100000000000001" customHeight="1" thickBot="1" x14ac:dyDescent="0.25">
      <c r="B209" s="17" t="s">
        <v>86</v>
      </c>
      <c r="C209" s="5">
        <v>2</v>
      </c>
      <c r="D209" s="5">
        <v>2</v>
      </c>
      <c r="E209" s="6">
        <f t="shared" si="28"/>
        <v>0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2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3</v>
      </c>
      <c r="D212" s="5">
        <v>0</v>
      </c>
      <c r="E212" s="6">
        <f>IF(C212=0,"-",(D212-C212)/C212)</f>
        <v>-1</v>
      </c>
    </row>
    <row r="213" spans="2:5" ht="15" thickBot="1" x14ac:dyDescent="0.25">
      <c r="B213" s="17" t="s">
        <v>86</v>
      </c>
      <c r="C213" s="5">
        <v>2</v>
      </c>
      <c r="D213" s="5">
        <v>0</v>
      </c>
      <c r="E213" s="6">
        <f t="shared" ref="E213:E214" si="29">IF(C213=0,"-",(D213-C213)/C213)</f>
        <v>-1</v>
      </c>
    </row>
    <row r="214" spans="2:5" ht="15" thickBot="1" x14ac:dyDescent="0.25">
      <c r="B214" s="17" t="s">
        <v>87</v>
      </c>
      <c r="C214" s="5">
        <v>1</v>
      </c>
      <c r="D214" s="5">
        <v>0</v>
      </c>
      <c r="E214" s="6">
        <f t="shared" si="29"/>
        <v>-1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4</v>
      </c>
      <c r="D221" s="5">
        <v>8</v>
      </c>
      <c r="E221" s="6">
        <f t="shared" ref="E221:E223" si="30">IF(C221=0,"-",(D221-C221)/C221)</f>
        <v>1</v>
      </c>
    </row>
    <row r="222" spans="2:5" ht="15" thickBot="1" x14ac:dyDescent="0.25">
      <c r="B222" s="16" t="s">
        <v>92</v>
      </c>
      <c r="C222" s="5">
        <v>6</v>
      </c>
      <c r="D222" s="5">
        <v>6</v>
      </c>
      <c r="E222" s="6">
        <f t="shared" si="30"/>
        <v>0</v>
      </c>
    </row>
    <row r="223" spans="2:5" ht="15" thickBot="1" x14ac:dyDescent="0.25">
      <c r="B223" s="16" t="s">
        <v>93</v>
      </c>
      <c r="C223" s="5">
        <v>15</v>
      </c>
      <c r="D223" s="5">
        <v>18</v>
      </c>
      <c r="E223" s="6">
        <f t="shared" si="30"/>
        <v>0.2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topLeftCell="C1"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194</v>
      </c>
      <c r="D14" s="5">
        <v>206</v>
      </c>
      <c r="E14" s="6">
        <f>IF(C14&gt;0,(D14-C14)/C14)</f>
        <v>6.1855670103092786E-2</v>
      </c>
    </row>
    <row r="15" spans="1:5" ht="20.100000000000001" customHeight="1" thickBot="1" x14ac:dyDescent="0.25">
      <c r="B15" s="4" t="s">
        <v>17</v>
      </c>
      <c r="C15" s="5">
        <v>194</v>
      </c>
      <c r="D15" s="5">
        <v>206</v>
      </c>
      <c r="E15" s="6">
        <f t="shared" ref="E15:E25" si="0">IF(C15&gt;0,(D15-C15)/C15)</f>
        <v>6.1855670103092786E-2</v>
      </c>
    </row>
    <row r="16" spans="1:5" ht="20.100000000000001" customHeight="1" thickBot="1" x14ac:dyDescent="0.25">
      <c r="B16" s="4" t="s">
        <v>18</v>
      </c>
      <c r="C16" s="5">
        <v>112</v>
      </c>
      <c r="D16" s="5">
        <v>108</v>
      </c>
      <c r="E16" s="6">
        <f t="shared" si="0"/>
        <v>-3.5714285714285712E-2</v>
      </c>
    </row>
    <row r="17" spans="2:5" ht="20.100000000000001" customHeight="1" thickBot="1" x14ac:dyDescent="0.25">
      <c r="B17" s="4" t="s">
        <v>19</v>
      </c>
      <c r="C17" s="5">
        <v>82</v>
      </c>
      <c r="D17" s="5">
        <v>98</v>
      </c>
      <c r="E17" s="6">
        <f t="shared" si="0"/>
        <v>0.1951219512195122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1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1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0.42268041237113402</v>
      </c>
      <c r="D20" s="6">
        <f>D17/D15</f>
        <v>0.47572815533980584</v>
      </c>
      <c r="E20" s="6">
        <f t="shared" si="0"/>
        <v>0.12550319677954064</v>
      </c>
    </row>
    <row r="21" spans="2:5" ht="30" customHeight="1" thickBot="1" x14ac:dyDescent="0.25">
      <c r="B21" s="4" t="s">
        <v>23</v>
      </c>
      <c r="C21" s="5">
        <v>25</v>
      </c>
      <c r="D21" s="5">
        <v>16</v>
      </c>
      <c r="E21" s="6">
        <f t="shared" si="0"/>
        <v>-0.36</v>
      </c>
    </row>
    <row r="22" spans="2:5" ht="20.100000000000001" customHeight="1" thickBot="1" x14ac:dyDescent="0.25">
      <c r="B22" s="4" t="s">
        <v>24</v>
      </c>
      <c r="C22" s="5">
        <v>13</v>
      </c>
      <c r="D22" s="5">
        <v>10</v>
      </c>
      <c r="E22" s="6">
        <f t="shared" si="0"/>
        <v>-0.23076923076923078</v>
      </c>
    </row>
    <row r="23" spans="2:5" ht="20.100000000000001" customHeight="1" thickBot="1" x14ac:dyDescent="0.25">
      <c r="B23" s="4" t="s">
        <v>25</v>
      </c>
      <c r="C23" s="5">
        <v>12</v>
      </c>
      <c r="D23" s="5">
        <v>6</v>
      </c>
      <c r="E23" s="6">
        <f t="shared" si="0"/>
        <v>-0.5</v>
      </c>
    </row>
    <row r="24" spans="2:5" ht="20.100000000000001" customHeight="1" thickBot="1" x14ac:dyDescent="0.25">
      <c r="B24" s="4" t="s">
        <v>21</v>
      </c>
      <c r="C24" s="6">
        <f>C23/C21</f>
        <v>0.48</v>
      </c>
      <c r="D24" s="6">
        <f t="shared" ref="D24" si="1">D23/D21</f>
        <v>0.375</v>
      </c>
      <c r="E24" s="6">
        <f t="shared" si="0"/>
        <v>-0.21874999999999997</v>
      </c>
    </row>
    <row r="25" spans="2:5" ht="20.100000000000001" customHeight="1" thickBot="1" x14ac:dyDescent="0.25">
      <c r="B25" s="7" t="s">
        <v>26</v>
      </c>
      <c r="C25" s="6">
        <v>0.12078272184486269</v>
      </c>
      <c r="D25" s="6">
        <v>0.12709851368776953</v>
      </c>
      <c r="E25" s="6">
        <f t="shared" si="0"/>
        <v>5.229052422762135E-2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49</v>
      </c>
      <c r="D34" s="5">
        <v>69</v>
      </c>
      <c r="E34" s="6">
        <f>IF(C34&gt;0,(D34-C34)/C34,"-")</f>
        <v>0.40816326530612246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49</v>
      </c>
      <c r="D36" s="5">
        <v>55</v>
      </c>
      <c r="E36" s="6">
        <f t="shared" si="2"/>
        <v>0.12244897959183673</v>
      </c>
    </row>
    <row r="37" spans="2:5" ht="20.100000000000001" customHeight="1" thickBot="1" x14ac:dyDescent="0.25">
      <c r="B37" s="4" t="s">
        <v>30</v>
      </c>
      <c r="C37" s="5">
        <v>0</v>
      </c>
      <c r="D37" s="5">
        <v>14</v>
      </c>
      <c r="E37" s="6" t="str">
        <f t="shared" si="2"/>
        <v>-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34</v>
      </c>
      <c r="D44" s="5">
        <v>29</v>
      </c>
      <c r="E44" s="6">
        <f>IF(C44&gt;0,(D44-C44)/C44,"-")</f>
        <v>-0.14705882352941177</v>
      </c>
    </row>
    <row r="45" spans="2:5" ht="20.100000000000001" customHeight="1" thickBot="1" x14ac:dyDescent="0.25">
      <c r="B45" s="4" t="s">
        <v>34</v>
      </c>
      <c r="C45" s="5">
        <v>1</v>
      </c>
      <c r="D45" s="5">
        <v>6</v>
      </c>
      <c r="E45" s="6">
        <f t="shared" ref="E45:E51" si="3">IF(C45&gt;0,(D45-C45)/C45,"-")</f>
        <v>5</v>
      </c>
    </row>
    <row r="46" spans="2:5" ht="20.100000000000001" customHeight="1" thickBot="1" x14ac:dyDescent="0.25">
      <c r="B46" s="4" t="s">
        <v>31</v>
      </c>
      <c r="C46" s="5">
        <v>0</v>
      </c>
      <c r="D46" s="5">
        <v>0</v>
      </c>
      <c r="E46" s="6" t="str">
        <f t="shared" si="3"/>
        <v>-</v>
      </c>
    </row>
    <row r="47" spans="2:5" ht="20.100000000000001" customHeight="1" thickBot="1" x14ac:dyDescent="0.25">
      <c r="B47" s="4" t="s">
        <v>32</v>
      </c>
      <c r="C47" s="5">
        <v>52</v>
      </c>
      <c r="D47" s="5">
        <v>20</v>
      </c>
      <c r="E47" s="6">
        <f t="shared" si="3"/>
        <v>-0.61538461538461542</v>
      </c>
    </row>
    <row r="48" spans="2:5" ht="20.100000000000001" customHeight="1" thickBot="1" x14ac:dyDescent="0.25">
      <c r="B48" s="4" t="s">
        <v>35</v>
      </c>
      <c r="C48" s="5">
        <v>33</v>
      </c>
      <c r="D48" s="5">
        <v>29</v>
      </c>
      <c r="E48" s="6">
        <f t="shared" si="3"/>
        <v>-0.12121212121212122</v>
      </c>
    </row>
    <row r="49" spans="2:5" ht="20.100000000000001" customHeight="1" thickBot="1" x14ac:dyDescent="0.25">
      <c r="B49" s="4" t="s">
        <v>67</v>
      </c>
      <c r="C49" s="5">
        <v>19</v>
      </c>
      <c r="D49" s="5">
        <v>30</v>
      </c>
      <c r="E49" s="6">
        <f t="shared" si="3"/>
        <v>0.57894736842105265</v>
      </c>
    </row>
    <row r="50" spans="2:5" ht="20.100000000000001" customHeight="1" collapsed="1" thickBot="1" x14ac:dyDescent="0.25">
      <c r="B50" s="4" t="s">
        <v>36</v>
      </c>
      <c r="C50" s="6">
        <f>C44/(C44+C45)</f>
        <v>0.97142857142857142</v>
      </c>
      <c r="D50" s="6">
        <f>D44/(D44+D45)</f>
        <v>0.82857142857142863</v>
      </c>
      <c r="E50" s="6">
        <f t="shared" si="3"/>
        <v>-0.14705882352941171</v>
      </c>
    </row>
    <row r="51" spans="2:5" ht="20.100000000000001" customHeight="1" thickBot="1" x14ac:dyDescent="0.25">
      <c r="B51" s="4" t="s">
        <v>37</v>
      </c>
      <c r="C51" s="6">
        <f>C47/(C46+C47)</f>
        <v>1</v>
      </c>
      <c r="D51" s="6">
        <f t="shared" ref="D51" si="4">D47/(D46+D47)</f>
        <v>1</v>
      </c>
      <c r="E51" s="6">
        <f t="shared" si="3"/>
        <v>0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35</v>
      </c>
      <c r="D58" s="5">
        <v>39</v>
      </c>
      <c r="E58" s="6">
        <f>IF(C58&gt;0,(D58-C58)/C58,"-")</f>
        <v>0.11428571428571428</v>
      </c>
    </row>
    <row r="59" spans="2:5" ht="20.100000000000001" customHeight="1" thickBot="1" x14ac:dyDescent="0.25">
      <c r="B59" s="4" t="s">
        <v>41</v>
      </c>
      <c r="C59" s="5">
        <v>22</v>
      </c>
      <c r="D59" s="5">
        <v>15</v>
      </c>
      <c r="E59" s="6">
        <f t="shared" ref="E59:E63" si="5">IF(C59&gt;0,(D59-C59)/C59,"-")</f>
        <v>-0.31818181818181818</v>
      </c>
    </row>
    <row r="60" spans="2:5" ht="20.100000000000001" customHeight="1" thickBot="1" x14ac:dyDescent="0.25">
      <c r="B60" s="4" t="s">
        <v>42</v>
      </c>
      <c r="C60" s="5">
        <v>12</v>
      </c>
      <c r="D60" s="5">
        <v>14</v>
      </c>
      <c r="E60" s="6">
        <f t="shared" si="5"/>
        <v>0.16666666666666666</v>
      </c>
    </row>
    <row r="61" spans="2:5" ht="20.100000000000001" customHeight="1" collapsed="1" thickBot="1" x14ac:dyDescent="0.25">
      <c r="B61" s="4" t="s">
        <v>98</v>
      </c>
      <c r="C61" s="6">
        <f>(C59+C60)/C58</f>
        <v>0.97142857142857142</v>
      </c>
      <c r="D61" s="6">
        <f>(D59+D60)/D58</f>
        <v>0.74358974358974361</v>
      </c>
      <c r="E61" s="6">
        <f t="shared" si="5"/>
        <v>-0.23453996983408745</v>
      </c>
    </row>
    <row r="62" spans="2:5" ht="20.100000000000001" customHeight="1" thickBot="1" x14ac:dyDescent="0.25">
      <c r="B62" s="4" t="s">
        <v>39</v>
      </c>
      <c r="C62" s="6">
        <v>0.95652173913043481</v>
      </c>
      <c r="D62" s="6">
        <v>0.83333333333333337</v>
      </c>
      <c r="E62" s="6">
        <f t="shared" si="5"/>
        <v>-0.12878787878787878</v>
      </c>
    </row>
    <row r="63" spans="2:5" ht="20.100000000000001" customHeight="1" thickBot="1" x14ac:dyDescent="0.25">
      <c r="B63" s="4" t="s">
        <v>40</v>
      </c>
      <c r="C63" s="6">
        <v>1</v>
      </c>
      <c r="D63" s="6">
        <v>0.66666666666666663</v>
      </c>
      <c r="E63" s="6">
        <f t="shared" si="5"/>
        <v>-0.33333333333333337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287</v>
      </c>
      <c r="D70" s="5">
        <v>281</v>
      </c>
      <c r="E70" s="6">
        <f>IF(C70&gt;0,(D70-C70)/C70,"-")</f>
        <v>-2.0905923344947737E-2</v>
      </c>
    </row>
    <row r="71" spans="2:10" ht="20.100000000000001" customHeight="1" thickBot="1" x14ac:dyDescent="0.25">
      <c r="B71" s="4" t="s">
        <v>45</v>
      </c>
      <c r="C71" s="5">
        <v>124</v>
      </c>
      <c r="D71" s="5">
        <v>74</v>
      </c>
      <c r="E71" s="6">
        <f t="shared" ref="E71:E77" si="6">IF(C71&gt;0,(D71-C71)/C71,"-")</f>
        <v>-0.40322580645161288</v>
      </c>
    </row>
    <row r="72" spans="2:10" ht="20.100000000000001" customHeight="1" thickBot="1" x14ac:dyDescent="0.25">
      <c r="B72" s="4" t="s">
        <v>43</v>
      </c>
      <c r="C72" s="5">
        <v>0</v>
      </c>
      <c r="D72" s="5">
        <v>0</v>
      </c>
      <c r="E72" s="6" t="str">
        <f t="shared" si="6"/>
        <v>-</v>
      </c>
    </row>
    <row r="73" spans="2:10" ht="20.100000000000001" customHeight="1" thickBot="1" x14ac:dyDescent="0.25">
      <c r="B73" s="4" t="s">
        <v>46</v>
      </c>
      <c r="C73" s="5">
        <v>102</v>
      </c>
      <c r="D73" s="5">
        <v>142</v>
      </c>
      <c r="E73" s="6">
        <f t="shared" si="6"/>
        <v>0.39215686274509803</v>
      </c>
    </row>
    <row r="74" spans="2:10" ht="20.100000000000001" customHeight="1" thickBot="1" x14ac:dyDescent="0.25">
      <c r="B74" s="4" t="s">
        <v>47</v>
      </c>
      <c r="C74" s="5">
        <v>57</v>
      </c>
      <c r="D74" s="5">
        <v>53</v>
      </c>
      <c r="E74" s="6">
        <f t="shared" si="6"/>
        <v>-7.0175438596491224E-2</v>
      </c>
    </row>
    <row r="75" spans="2:10" ht="20.100000000000001" customHeight="1" thickBot="1" x14ac:dyDescent="0.25">
      <c r="B75" s="4" t="s">
        <v>48</v>
      </c>
      <c r="C75" s="5">
        <v>4</v>
      </c>
      <c r="D75" s="5">
        <v>12</v>
      </c>
      <c r="E75" s="6">
        <f t="shared" si="6"/>
        <v>2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11</v>
      </c>
      <c r="D90" s="5">
        <v>10</v>
      </c>
      <c r="E90" s="6">
        <f>IF(C90&gt;0,(D90-C90)/C90,"-")</f>
        <v>-9.0909090909090912E-2</v>
      </c>
    </row>
    <row r="91" spans="2:5" ht="29.25" thickBot="1" x14ac:dyDescent="0.25">
      <c r="B91" s="4" t="s">
        <v>52</v>
      </c>
      <c r="C91" s="5">
        <v>5</v>
      </c>
      <c r="D91" s="5">
        <v>29</v>
      </c>
      <c r="E91" s="6">
        <f t="shared" ref="E91:E93" si="7">IF(C91&gt;0,(D91-C91)/C91,"-")</f>
        <v>4.8</v>
      </c>
    </row>
    <row r="92" spans="2:5" ht="29.25" customHeight="1" thickBot="1" x14ac:dyDescent="0.25">
      <c r="B92" s="4" t="s">
        <v>53</v>
      </c>
      <c r="C92" s="5">
        <v>15</v>
      </c>
      <c r="D92" s="5">
        <v>7</v>
      </c>
      <c r="E92" s="6">
        <f t="shared" si="7"/>
        <v>-0.53333333333333333</v>
      </c>
    </row>
    <row r="93" spans="2:5" ht="29.25" customHeight="1" thickBot="1" x14ac:dyDescent="0.25">
      <c r="B93" s="4" t="s">
        <v>54</v>
      </c>
      <c r="C93" s="6">
        <f>(C90+C91)/(C90+C91+C92)</f>
        <v>0.5161290322580645</v>
      </c>
      <c r="D93" s="6">
        <f>(D90+D91)/(D90+D91+D92)</f>
        <v>0.84782608695652173</v>
      </c>
      <c r="E93" s="6">
        <f t="shared" si="7"/>
        <v>0.64266304347826086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32</v>
      </c>
      <c r="D100" s="5">
        <v>46</v>
      </c>
      <c r="E100" s="6">
        <f>IF(C100&gt;0,(D100-C100)/C100,"-")</f>
        <v>0.4375</v>
      </c>
    </row>
    <row r="101" spans="2:5" ht="20.100000000000001" customHeight="1" thickBot="1" x14ac:dyDescent="0.25">
      <c r="B101" s="4" t="s">
        <v>41</v>
      </c>
      <c r="C101" s="5">
        <v>12</v>
      </c>
      <c r="D101" s="5">
        <v>29</v>
      </c>
      <c r="E101" s="6">
        <f t="shared" ref="E101:E105" si="8">IF(C101&gt;0,(D101-C101)/C101,"-")</f>
        <v>1.4166666666666667</v>
      </c>
    </row>
    <row r="102" spans="2:5" ht="20.100000000000001" customHeight="1" thickBot="1" x14ac:dyDescent="0.25">
      <c r="B102" s="4" t="s">
        <v>42</v>
      </c>
      <c r="C102" s="5">
        <v>4</v>
      </c>
      <c r="D102" s="5">
        <v>10</v>
      </c>
      <c r="E102" s="6">
        <f t="shared" si="8"/>
        <v>1.5</v>
      </c>
    </row>
    <row r="103" spans="2:5" ht="20.100000000000001" customHeight="1" thickBot="1" x14ac:dyDescent="0.25">
      <c r="B103" s="4" t="s">
        <v>98</v>
      </c>
      <c r="C103" s="6">
        <f>(C101+C102)/C100</f>
        <v>0.5</v>
      </c>
      <c r="D103" s="6">
        <f>(D101+D102)/D100</f>
        <v>0.84782608695652173</v>
      </c>
      <c r="E103" s="6">
        <f t="shared" si="8"/>
        <v>0.69565217391304346</v>
      </c>
    </row>
    <row r="104" spans="2:5" ht="20.100000000000001" customHeight="1" thickBot="1" x14ac:dyDescent="0.25">
      <c r="B104" s="4" t="s">
        <v>39</v>
      </c>
      <c r="C104" s="6">
        <v>0.5714285714285714</v>
      </c>
      <c r="D104" s="6">
        <v>0.82857142857142863</v>
      </c>
      <c r="E104" s="6">
        <f t="shared" si="8"/>
        <v>0.45000000000000018</v>
      </c>
    </row>
    <row r="105" spans="2:5" ht="20.100000000000001" customHeight="1" thickBot="1" x14ac:dyDescent="0.25">
      <c r="B105" s="4" t="s">
        <v>40</v>
      </c>
      <c r="C105" s="6">
        <v>0.36363636363636365</v>
      </c>
      <c r="D105" s="6">
        <v>0.90909090909090906</v>
      </c>
      <c r="E105" s="6">
        <f t="shared" si="8"/>
        <v>1.4999999999999998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30</v>
      </c>
      <c r="D112" s="5">
        <v>38</v>
      </c>
      <c r="E112" s="6">
        <f>IF(C112&gt;0,(D112-C112)/C112,"-")</f>
        <v>0.26666666666666666</v>
      </c>
    </row>
    <row r="113" spans="2:14" ht="15" thickBot="1" x14ac:dyDescent="0.25">
      <c r="B113" s="4" t="s">
        <v>56</v>
      </c>
      <c r="C113" s="5">
        <v>19</v>
      </c>
      <c r="D113" s="5">
        <v>27</v>
      </c>
      <c r="E113" s="6">
        <f t="shared" ref="E113:E114" si="9">IF(C113&gt;0,(D113-C113)/C113,"-")</f>
        <v>0.42105263157894735</v>
      </c>
    </row>
    <row r="114" spans="2:14" ht="15" thickBot="1" x14ac:dyDescent="0.25">
      <c r="B114" s="4" t="s">
        <v>57</v>
      </c>
      <c r="C114" s="5">
        <v>11</v>
      </c>
      <c r="D114" s="5">
        <v>11</v>
      </c>
      <c r="E114" s="6">
        <f t="shared" si="9"/>
        <v>0</v>
      </c>
    </row>
    <row r="115" spans="2:14" s="22" customFormat="1" x14ac:dyDescent="0.2"/>
    <row r="116" spans="2:14" s="22" customFormat="1" x14ac:dyDescent="0.2"/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0</v>
      </c>
      <c r="E128" s="10">
        <v>0</v>
      </c>
      <c r="F128" s="10">
        <v>1</v>
      </c>
      <c r="G128" s="10">
        <v>0</v>
      </c>
      <c r="H128" s="10">
        <v>0</v>
      </c>
      <c r="I128" s="10">
        <v>0</v>
      </c>
      <c r="J128" s="10">
        <v>0</v>
      </c>
      <c r="K128" s="6">
        <f>IF(C128=0,"-",(G128-C128)/C128)</f>
        <v>-1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-1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0</v>
      </c>
      <c r="E133" s="10">
        <v>0</v>
      </c>
      <c r="F133" s="10">
        <v>1</v>
      </c>
      <c r="G133" s="10">
        <v>0</v>
      </c>
      <c r="H133" s="10">
        <v>0</v>
      </c>
      <c r="I133" s="10">
        <v>0</v>
      </c>
      <c r="J133" s="10">
        <v>0</v>
      </c>
      <c r="K133" s="6">
        <f t="shared" si="11"/>
        <v>-1</v>
      </c>
      <c r="L133" s="6" t="str">
        <f t="shared" si="10"/>
        <v>-</v>
      </c>
      <c r="M133" s="6" t="str">
        <f t="shared" si="10"/>
        <v>-</v>
      </c>
      <c r="N133" s="6">
        <f t="shared" si="10"/>
        <v>-1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1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2</v>
      </c>
      <c r="H144" s="10">
        <v>0</v>
      </c>
      <c r="I144" s="10">
        <v>0</v>
      </c>
      <c r="J144" s="10">
        <v>2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3</v>
      </c>
      <c r="D145" s="10">
        <v>0</v>
      </c>
      <c r="E145" s="10">
        <v>1</v>
      </c>
      <c r="F145" s="10">
        <v>4</v>
      </c>
      <c r="G145" s="10">
        <v>2</v>
      </c>
      <c r="H145" s="10">
        <v>0</v>
      </c>
      <c r="I145" s="10">
        <v>1</v>
      </c>
      <c r="J145" s="10">
        <v>3</v>
      </c>
      <c r="K145" s="6">
        <f t="shared" si="16"/>
        <v>-0.33333333333333331</v>
      </c>
      <c r="L145" s="6" t="str">
        <f t="shared" si="15"/>
        <v>-</v>
      </c>
      <c r="M145" s="6">
        <f t="shared" si="15"/>
        <v>0</v>
      </c>
      <c r="N145" s="6">
        <f t="shared" si="15"/>
        <v>-0.25</v>
      </c>
    </row>
    <row r="146" spans="2:14" ht="15" thickBot="1" x14ac:dyDescent="0.25">
      <c r="B146" s="4" t="s">
        <v>74</v>
      </c>
      <c r="C146" s="10">
        <v>1</v>
      </c>
      <c r="D146" s="10">
        <v>0</v>
      </c>
      <c r="E146" s="10">
        <v>0</v>
      </c>
      <c r="F146" s="10">
        <v>1</v>
      </c>
      <c r="G146" s="10">
        <v>0</v>
      </c>
      <c r="H146" s="10">
        <v>0</v>
      </c>
      <c r="I146" s="10">
        <v>0</v>
      </c>
      <c r="J146" s="10">
        <v>0</v>
      </c>
      <c r="K146" s="6">
        <f t="shared" si="16"/>
        <v>-1</v>
      </c>
      <c r="L146" s="6" t="str">
        <f t="shared" si="15"/>
        <v>-</v>
      </c>
      <c r="M146" s="6" t="str">
        <f t="shared" si="15"/>
        <v>-</v>
      </c>
      <c r="N146" s="6">
        <f t="shared" si="15"/>
        <v>-1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4</v>
      </c>
      <c r="D148" s="10">
        <v>0</v>
      </c>
      <c r="E148" s="10">
        <v>1</v>
      </c>
      <c r="F148" s="10">
        <v>5</v>
      </c>
      <c r="G148" s="10">
        <v>4</v>
      </c>
      <c r="H148" s="10">
        <v>0</v>
      </c>
      <c r="I148" s="10">
        <v>1</v>
      </c>
      <c r="J148" s="10">
        <v>5</v>
      </c>
      <c r="K148" s="6">
        <f t="shared" ref="K148" si="17">IF(C148=0,"-",(G148-C148)/C148)</f>
        <v>0</v>
      </c>
      <c r="L148" s="6" t="str">
        <f t="shared" ref="L148" si="18">IF(D148=0,"-",(H148-D148)/D148)</f>
        <v>-</v>
      </c>
      <c r="M148" s="6">
        <f t="shared" ref="M148" si="19">IF(E148=0,"-",(I148-E148)/E148)</f>
        <v>0</v>
      </c>
      <c r="N148" s="6">
        <f t="shared" ref="N148" si="20">IF(F148=0,"-",(J148-F148)/F148)</f>
        <v>0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>
        <f t="shared" si="21"/>
        <v>1</v>
      </c>
      <c r="H150" s="6" t="str">
        <f t="shared" si="21"/>
        <v>-</v>
      </c>
      <c r="I150" s="6" t="str">
        <f t="shared" si="21"/>
        <v>-</v>
      </c>
      <c r="J150" s="6">
        <f t="shared" si="21"/>
        <v>1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4</v>
      </c>
      <c r="D157" s="19">
        <v>4</v>
      </c>
      <c r="E157" s="18">
        <f>IF(C157=0,"-",(D157-C157)/C157)</f>
        <v>0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0</v>
      </c>
      <c r="D158" s="19">
        <v>0</v>
      </c>
      <c r="E158" s="18" t="str">
        <f t="shared" ref="E158:E159" si="23">IF(C158=0,"-",(D158-C158)/C158)</f>
        <v>-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1</v>
      </c>
      <c r="D160" s="18">
        <f>IF(D157=0,"-",D157/(D157+D158+D159))</f>
        <v>1</v>
      </c>
      <c r="E160" s="18">
        <f>IF(OR(C160="-",D160="-"),"-",(D160-C160)/C160)</f>
        <v>0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</v>
      </c>
      <c r="D166" s="5">
        <v>0</v>
      </c>
      <c r="E166" s="6">
        <f>IF(C166=0,"-",(D166-C166)/C166)</f>
        <v>-1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0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1</v>
      </c>
      <c r="D168" s="5">
        <v>0</v>
      </c>
      <c r="E168" s="6">
        <f t="shared" si="24"/>
        <v>-1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 t="s">
        <v>104</v>
      </c>
      <c r="D170" s="6" t="s">
        <v>104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>
        <v>1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2</v>
      </c>
      <c r="D178" s="5">
        <v>0</v>
      </c>
      <c r="E178" s="6">
        <f>IF(C178=0,"-",(D178-C178)/C178)</f>
        <v>-1</v>
      </c>
      <c r="H178" s="13"/>
    </row>
    <row r="179" spans="2:8" ht="15" thickBot="1" x14ac:dyDescent="0.25">
      <c r="B179" s="4" t="s">
        <v>43</v>
      </c>
      <c r="C179" s="5">
        <v>2</v>
      </c>
      <c r="D179" s="5">
        <v>0</v>
      </c>
      <c r="E179" s="6">
        <f t="shared" ref="E179:E185" si="26">IF(C179=0,"-",(D179-C179)/C179)</f>
        <v>-1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4</v>
      </c>
      <c r="D182" s="5">
        <v>5</v>
      </c>
      <c r="E182" s="6">
        <f t="shared" si="26"/>
        <v>0.25</v>
      </c>
      <c r="H182" s="13"/>
    </row>
    <row r="183" spans="2:8" ht="15" thickBot="1" x14ac:dyDescent="0.25">
      <c r="B183" s="4" t="s">
        <v>47</v>
      </c>
      <c r="C183" s="5">
        <v>4</v>
      </c>
      <c r="D183" s="5">
        <v>4</v>
      </c>
      <c r="E183" s="6">
        <f t="shared" si="26"/>
        <v>0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0</v>
      </c>
      <c r="D185" s="5">
        <v>1</v>
      </c>
      <c r="E185" s="6" t="str">
        <f t="shared" si="26"/>
        <v>-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0</v>
      </c>
      <c r="D197" s="5">
        <v>0</v>
      </c>
      <c r="E197" s="6" t="str">
        <f t="shared" ref="E197:E200" si="27">IF(C197=0,"-",(D197-C197)/C197)</f>
        <v>-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0</v>
      </c>
      <c r="D199" s="5">
        <v>0</v>
      </c>
      <c r="E199" s="6" t="str">
        <f t="shared" si="27"/>
        <v>-</v>
      </c>
    </row>
    <row r="200" spans="2:5" ht="15" thickBot="1" x14ac:dyDescent="0.25">
      <c r="B200" s="4" t="s">
        <v>85</v>
      </c>
      <c r="C200" s="5">
        <v>0</v>
      </c>
      <c r="D200" s="5">
        <v>0</v>
      </c>
      <c r="E200" s="6" t="str">
        <f t="shared" si="27"/>
        <v>-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0</v>
      </c>
      <c r="D208" s="5">
        <v>0</v>
      </c>
      <c r="E208" s="6" t="str">
        <f t="shared" si="28"/>
        <v>-</v>
      </c>
    </row>
    <row r="209" spans="2:5" ht="20.100000000000001" customHeight="1" thickBot="1" x14ac:dyDescent="0.25">
      <c r="B209" s="17" t="s">
        <v>86</v>
      </c>
      <c r="C209" s="5">
        <v>0</v>
      </c>
      <c r="D209" s="5">
        <v>0</v>
      </c>
      <c r="E209" s="6" t="str">
        <f t="shared" si="28"/>
        <v>-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0</v>
      </c>
      <c r="D221" s="5">
        <v>0</v>
      </c>
      <c r="E221" s="6" t="str">
        <f t="shared" ref="E221:E223" si="30">IF(C221=0,"-",(D221-C221)/C221)</f>
        <v>-</v>
      </c>
    </row>
    <row r="222" spans="2:5" ht="15" thickBot="1" x14ac:dyDescent="0.25">
      <c r="B222" s="16" t="s">
        <v>92</v>
      </c>
      <c r="C222" s="5">
        <v>0</v>
      </c>
      <c r="D222" s="5">
        <v>0</v>
      </c>
      <c r="E222" s="6" t="str">
        <f t="shared" si="30"/>
        <v>-</v>
      </c>
    </row>
    <row r="223" spans="2:5" ht="15" thickBot="1" x14ac:dyDescent="0.25">
      <c r="B223" s="16" t="s">
        <v>93</v>
      </c>
      <c r="C223" s="5">
        <v>0</v>
      </c>
      <c r="D223" s="5">
        <v>0</v>
      </c>
      <c r="E223" s="6" t="str">
        <f t="shared" si="30"/>
        <v>-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N228"/>
  <sheetViews>
    <sheetView topLeftCell="B1"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1" spans="2:5" ht="27" customHeight="1" x14ac:dyDescent="0.2">
      <c r="B11" s="20" t="str">
        <f>Portada!B9</f>
        <v>4º Trimestre 2020</v>
      </c>
    </row>
    <row r="13" spans="2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2:5" ht="20.100000000000001" customHeight="1" thickBot="1" x14ac:dyDescent="0.25">
      <c r="B14" s="4" t="s">
        <v>22</v>
      </c>
      <c r="C14" s="5">
        <v>8579</v>
      </c>
      <c r="D14" s="5">
        <v>7798</v>
      </c>
      <c r="E14" s="6">
        <f>IF(C14&gt;0,(D14-C14)/C14)</f>
        <v>-9.1036251311341645E-2</v>
      </c>
    </row>
    <row r="15" spans="2:5" ht="20.100000000000001" customHeight="1" thickBot="1" x14ac:dyDescent="0.25">
      <c r="B15" s="4" t="s">
        <v>17</v>
      </c>
      <c r="C15" s="5">
        <v>8027</v>
      </c>
      <c r="D15" s="5">
        <v>7420</v>
      </c>
      <c r="E15" s="6">
        <f t="shared" ref="E15:E25" si="0">IF(C15&gt;0,(D15-C15)/C15)</f>
        <v>-7.5619783231593365E-2</v>
      </c>
    </row>
    <row r="16" spans="2:5" ht="20.100000000000001" customHeight="1" thickBot="1" x14ac:dyDescent="0.25">
      <c r="B16" s="4" t="s">
        <v>18</v>
      </c>
      <c r="C16" s="5">
        <v>6267</v>
      </c>
      <c r="D16" s="5">
        <v>5593</v>
      </c>
      <c r="E16" s="6">
        <f t="shared" si="0"/>
        <v>-0.10754747087920856</v>
      </c>
    </row>
    <row r="17" spans="2:5" ht="20.100000000000001" customHeight="1" thickBot="1" x14ac:dyDescent="0.25">
      <c r="B17" s="4" t="s">
        <v>19</v>
      </c>
      <c r="C17" s="5">
        <v>1760</v>
      </c>
      <c r="D17" s="5">
        <v>1827</v>
      </c>
      <c r="E17" s="6">
        <f t="shared" si="0"/>
        <v>3.806818181818182E-2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23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2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0.21925999750840913</v>
      </c>
      <c r="D20" s="6">
        <f>D17/D15</f>
        <v>0.24622641509433962</v>
      </c>
      <c r="E20" s="6">
        <f t="shared" si="0"/>
        <v>0.12298831475128638</v>
      </c>
    </row>
    <row r="21" spans="2:5" ht="30" customHeight="1" thickBot="1" x14ac:dyDescent="0.25">
      <c r="B21" s="4" t="s">
        <v>23</v>
      </c>
      <c r="C21" s="5">
        <v>833</v>
      </c>
      <c r="D21" s="5">
        <v>516</v>
      </c>
      <c r="E21" s="6">
        <f t="shared" si="0"/>
        <v>-0.38055222088835533</v>
      </c>
    </row>
    <row r="22" spans="2:5" ht="20.100000000000001" customHeight="1" thickBot="1" x14ac:dyDescent="0.25">
      <c r="B22" s="4" t="s">
        <v>24</v>
      </c>
      <c r="C22" s="5">
        <v>653</v>
      </c>
      <c r="D22" s="5">
        <v>363</v>
      </c>
      <c r="E22" s="6">
        <f t="shared" si="0"/>
        <v>-0.444104134762634</v>
      </c>
    </row>
    <row r="23" spans="2:5" ht="20.100000000000001" customHeight="1" thickBot="1" x14ac:dyDescent="0.25">
      <c r="B23" s="4" t="s">
        <v>25</v>
      </c>
      <c r="C23" s="5">
        <v>180</v>
      </c>
      <c r="D23" s="5">
        <v>153</v>
      </c>
      <c r="E23" s="6">
        <f t="shared" si="0"/>
        <v>-0.15</v>
      </c>
    </row>
    <row r="24" spans="2:5" ht="20.100000000000001" customHeight="1" thickBot="1" x14ac:dyDescent="0.25">
      <c r="B24" s="4" t="s">
        <v>21</v>
      </c>
      <c r="C24" s="6">
        <f>C23/C21</f>
        <v>0.21608643457382953</v>
      </c>
      <c r="D24" s="6">
        <f t="shared" ref="D24" si="1">D23/D21</f>
        <v>0.29651162790697677</v>
      </c>
      <c r="E24" s="6">
        <f t="shared" si="0"/>
        <v>0.37218992248062027</v>
      </c>
    </row>
    <row r="25" spans="2:5" ht="20.100000000000001" customHeight="1" thickBot="1" x14ac:dyDescent="0.25">
      <c r="B25" s="7" t="s">
        <v>26</v>
      </c>
      <c r="C25" s="6">
        <v>0.18446381285115515</v>
      </c>
      <c r="D25" s="6">
        <v>0.16946907303614581</v>
      </c>
      <c r="E25" s="6">
        <f t="shared" si="0"/>
        <v>-8.1288246096857392E-2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2035</v>
      </c>
      <c r="D34" s="5">
        <v>1836</v>
      </c>
      <c r="E34" s="6">
        <f>IF(C34&gt;0,(D34-C34)/C34)</f>
        <v>-9.7788697788697795E-2</v>
      </c>
    </row>
    <row r="35" spans="2:5" ht="20.100000000000001" customHeight="1" thickBot="1" x14ac:dyDescent="0.25">
      <c r="B35" s="4" t="s">
        <v>29</v>
      </c>
      <c r="C35" s="5">
        <v>12</v>
      </c>
      <c r="D35" s="5">
        <v>9</v>
      </c>
      <c r="E35" s="6">
        <f t="shared" ref="E35:E37" si="2">IF(C35&gt;0,(D35-C35)/C35)</f>
        <v>-0.25</v>
      </c>
    </row>
    <row r="36" spans="2:5" ht="20.100000000000001" customHeight="1" thickBot="1" x14ac:dyDescent="0.25">
      <c r="B36" s="4" t="s">
        <v>28</v>
      </c>
      <c r="C36" s="5">
        <v>1601</v>
      </c>
      <c r="D36" s="5">
        <v>1449</v>
      </c>
      <c r="E36" s="6">
        <f t="shared" si="2"/>
        <v>-9.4940662086196129E-2</v>
      </c>
    </row>
    <row r="37" spans="2:5" ht="20.100000000000001" customHeight="1" thickBot="1" x14ac:dyDescent="0.25">
      <c r="B37" s="4" t="s">
        <v>30</v>
      </c>
      <c r="C37" s="5">
        <v>422</v>
      </c>
      <c r="D37" s="5">
        <v>378</v>
      </c>
      <c r="E37" s="6">
        <f t="shared" si="2"/>
        <v>-0.10426540284360189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1013</v>
      </c>
      <c r="D44" s="5">
        <v>1009</v>
      </c>
      <c r="E44" s="6">
        <f>IF(C44&gt;0,(D44-C44)/C44)</f>
        <v>-3.9486673247778872E-3</v>
      </c>
    </row>
    <row r="45" spans="2:5" ht="20.100000000000001" customHeight="1" thickBot="1" x14ac:dyDescent="0.25">
      <c r="B45" s="4" t="s">
        <v>34</v>
      </c>
      <c r="C45" s="5">
        <v>184</v>
      </c>
      <c r="D45" s="5">
        <v>176</v>
      </c>
      <c r="E45" s="6">
        <f t="shared" ref="E45:E51" si="3">IF(C45&gt;0,(D45-C45)/C45)</f>
        <v>-4.3478260869565216E-2</v>
      </c>
    </row>
    <row r="46" spans="2:5" ht="20.100000000000001" customHeight="1" thickBot="1" x14ac:dyDescent="0.25">
      <c r="B46" s="4" t="s">
        <v>31</v>
      </c>
      <c r="C46" s="5">
        <v>155</v>
      </c>
      <c r="D46" s="5">
        <v>208</v>
      </c>
      <c r="E46" s="6">
        <f t="shared" si="3"/>
        <v>0.34193548387096773</v>
      </c>
    </row>
    <row r="47" spans="2:5" ht="20.100000000000001" customHeight="1" thickBot="1" x14ac:dyDescent="0.25">
      <c r="B47" s="4" t="s">
        <v>32</v>
      </c>
      <c r="C47" s="5">
        <v>2509</v>
      </c>
      <c r="D47" s="5">
        <v>2715</v>
      </c>
      <c r="E47" s="6">
        <f t="shared" si="3"/>
        <v>8.2104424073335985E-2</v>
      </c>
    </row>
    <row r="48" spans="2:5" ht="20.100000000000001" customHeight="1" thickBot="1" x14ac:dyDescent="0.25">
      <c r="B48" s="4" t="s">
        <v>35</v>
      </c>
      <c r="C48" s="5">
        <v>1639</v>
      </c>
      <c r="D48" s="5">
        <v>1616</v>
      </c>
      <c r="E48" s="6">
        <f t="shared" si="3"/>
        <v>-1.4032946918852958E-2</v>
      </c>
    </row>
    <row r="49" spans="2:5" ht="20.100000000000001" customHeight="1" thickBot="1" x14ac:dyDescent="0.25">
      <c r="B49" s="4" t="s">
        <v>67</v>
      </c>
      <c r="C49" s="5">
        <v>1869</v>
      </c>
      <c r="D49" s="5">
        <v>1499</v>
      </c>
      <c r="E49" s="6">
        <f t="shared" si="3"/>
        <v>-0.19796682718031033</v>
      </c>
    </row>
    <row r="50" spans="2:5" ht="20.100000000000001" customHeight="1" collapsed="1" thickBot="1" x14ac:dyDescent="0.25">
      <c r="B50" s="4" t="s">
        <v>36</v>
      </c>
      <c r="C50" s="6">
        <f>C44/(C44+C45)</f>
        <v>0.84628237259816208</v>
      </c>
      <c r="D50" s="6">
        <f>D44/(D44+D45)</f>
        <v>0.8514767932489451</v>
      </c>
      <c r="E50" s="6">
        <f t="shared" si="3"/>
        <v>6.1379284491483417E-3</v>
      </c>
    </row>
    <row r="51" spans="2:5" ht="20.100000000000001" customHeight="1" thickBot="1" x14ac:dyDescent="0.25">
      <c r="B51" s="4" t="s">
        <v>37</v>
      </c>
      <c r="C51" s="6">
        <f>C47/(C46+C47)</f>
        <v>0.94181681681681684</v>
      </c>
      <c r="D51" s="6">
        <f>D47/(D46+D47)</f>
        <v>0.92884023263770099</v>
      </c>
      <c r="E51" s="6">
        <f t="shared" si="3"/>
        <v>-1.3778246414174817E-2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1211</v>
      </c>
      <c r="D58" s="5">
        <v>1195</v>
      </c>
      <c r="E58" s="6">
        <f>IF(C58&gt;0,(D58-C58)/C58)</f>
        <v>-1.3212221304706853E-2</v>
      </c>
    </row>
    <row r="59" spans="2:5" ht="20.100000000000001" customHeight="1" thickBot="1" x14ac:dyDescent="0.25">
      <c r="B59" s="4" t="s">
        <v>41</v>
      </c>
      <c r="C59" s="5">
        <v>814</v>
      </c>
      <c r="D59" s="5">
        <v>800</v>
      </c>
      <c r="E59" s="6">
        <f t="shared" ref="E59:E63" si="4">IF(C59&gt;0,(D59-C59)/C59)</f>
        <v>-1.7199017199017199E-2</v>
      </c>
    </row>
    <row r="60" spans="2:5" ht="20.100000000000001" customHeight="1" thickBot="1" x14ac:dyDescent="0.25">
      <c r="B60" s="4" t="s">
        <v>42</v>
      </c>
      <c r="C60" s="5">
        <v>200</v>
      </c>
      <c r="D60" s="5">
        <v>217</v>
      </c>
      <c r="E60" s="6">
        <f t="shared" si="4"/>
        <v>8.5000000000000006E-2</v>
      </c>
    </row>
    <row r="61" spans="2:5" ht="20.100000000000001" customHeight="1" collapsed="1" thickBot="1" x14ac:dyDescent="0.25">
      <c r="B61" s="4" t="s">
        <v>98</v>
      </c>
      <c r="C61" s="6">
        <f>(C59+C60)/C58</f>
        <v>0.83732452518579681</v>
      </c>
      <c r="D61" s="6">
        <f>(D59+D60)/D58</f>
        <v>0.85104602510460248</v>
      </c>
      <c r="E61" s="6">
        <f t="shared" si="4"/>
        <v>1.638731400559533E-2</v>
      </c>
    </row>
    <row r="62" spans="2:5" ht="20.100000000000001" customHeight="1" thickBot="1" x14ac:dyDescent="0.25">
      <c r="B62" s="4" t="s">
        <v>39</v>
      </c>
      <c r="C62" s="6">
        <v>0.82305358948432761</v>
      </c>
      <c r="D62" s="6">
        <v>0.83246618106139436</v>
      </c>
      <c r="E62" s="6">
        <f t="shared" si="4"/>
        <v>1.1436183132332947E-2</v>
      </c>
    </row>
    <row r="63" spans="2:5" ht="20.100000000000001" customHeight="1" thickBot="1" x14ac:dyDescent="0.25">
      <c r="B63" s="4" t="s">
        <v>40</v>
      </c>
      <c r="C63" s="6">
        <v>0.90090090090090091</v>
      </c>
      <c r="D63" s="6">
        <v>0.92735042735042739</v>
      </c>
      <c r="E63" s="6">
        <f t="shared" si="4"/>
        <v>2.9358974358974384E-2</v>
      </c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8859</v>
      </c>
      <c r="D70" s="5">
        <v>8724</v>
      </c>
      <c r="E70" s="6">
        <f t="shared" ref="E70:E75" si="5">IF(C70&gt;0,(D70-C70)/C70)</f>
        <v>-1.5238740264138165E-2</v>
      </c>
    </row>
    <row r="71" spans="2:10" ht="20.100000000000001" customHeight="1" thickBot="1" x14ac:dyDescent="0.25">
      <c r="B71" s="4" t="s">
        <v>45</v>
      </c>
      <c r="C71" s="5">
        <v>2638</v>
      </c>
      <c r="D71" s="5">
        <v>2339</v>
      </c>
      <c r="E71" s="6">
        <f t="shared" si="5"/>
        <v>-0.1133434420015163</v>
      </c>
    </row>
    <row r="72" spans="2:10" ht="20.100000000000001" customHeight="1" thickBot="1" x14ac:dyDescent="0.25">
      <c r="B72" s="4" t="s">
        <v>43</v>
      </c>
      <c r="C72" s="5">
        <v>12</v>
      </c>
      <c r="D72" s="5">
        <v>16</v>
      </c>
      <c r="E72" s="6">
        <f t="shared" si="5"/>
        <v>0.33333333333333331</v>
      </c>
    </row>
    <row r="73" spans="2:10" ht="20.100000000000001" customHeight="1" thickBot="1" x14ac:dyDescent="0.25">
      <c r="B73" s="4" t="s">
        <v>46</v>
      </c>
      <c r="C73" s="5">
        <v>4085</v>
      </c>
      <c r="D73" s="5">
        <v>4149</v>
      </c>
      <c r="E73" s="6">
        <f t="shared" si="5"/>
        <v>1.5667074663402693E-2</v>
      </c>
    </row>
    <row r="74" spans="2:10" ht="20.100000000000001" customHeight="1" thickBot="1" x14ac:dyDescent="0.25">
      <c r="B74" s="4" t="s">
        <v>47</v>
      </c>
      <c r="C74" s="5">
        <v>1718</v>
      </c>
      <c r="D74" s="5">
        <v>1734</v>
      </c>
      <c r="E74" s="6">
        <f t="shared" si="5"/>
        <v>9.3131548311990685E-3</v>
      </c>
    </row>
    <row r="75" spans="2:10" ht="20.100000000000001" customHeight="1" thickBot="1" x14ac:dyDescent="0.25">
      <c r="B75" s="4" t="s">
        <v>48</v>
      </c>
      <c r="C75" s="5">
        <v>404</v>
      </c>
      <c r="D75" s="5">
        <v>481</v>
      </c>
      <c r="E75" s="6">
        <f t="shared" si="5"/>
        <v>0.1905940594059406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>IF(C76&gt;0,(D76-C76)/C76,"-")</f>
        <v>-</v>
      </c>
    </row>
    <row r="77" spans="2:10" ht="20.100000000000001" customHeight="1" thickBot="1" x14ac:dyDescent="0.25">
      <c r="B77" s="4" t="s">
        <v>50</v>
      </c>
      <c r="C77" s="5">
        <v>2</v>
      </c>
      <c r="D77" s="5">
        <v>5</v>
      </c>
      <c r="E77" s="6">
        <f>IF(C77&gt;0,(D77-C77)/C77,"-")</f>
        <v>1.5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523</v>
      </c>
      <c r="D90" s="5">
        <v>476</v>
      </c>
      <c r="E90" s="6">
        <f>IF(C90&gt;0,(D90-C90)/C90,"-")</f>
        <v>-8.9866156787762913E-2</v>
      </c>
    </row>
    <row r="91" spans="2:5" ht="29.25" thickBot="1" x14ac:dyDescent="0.25">
      <c r="B91" s="4" t="s">
        <v>52</v>
      </c>
      <c r="C91" s="5">
        <v>388</v>
      </c>
      <c r="D91" s="5">
        <v>401</v>
      </c>
      <c r="E91" s="6">
        <f t="shared" ref="E91:E93" si="6">IF(C91&gt;0,(D91-C91)/C91,"-")</f>
        <v>3.3505154639175257E-2</v>
      </c>
    </row>
    <row r="92" spans="2:5" ht="29.25" customHeight="1" thickBot="1" x14ac:dyDescent="0.25">
      <c r="B92" s="4" t="s">
        <v>53</v>
      </c>
      <c r="C92" s="5">
        <v>803</v>
      </c>
      <c r="D92" s="5">
        <v>500</v>
      </c>
      <c r="E92" s="6">
        <f t="shared" si="6"/>
        <v>-0.37733499377334995</v>
      </c>
    </row>
    <row r="93" spans="2:5" ht="29.25" customHeight="1" thickBot="1" x14ac:dyDescent="0.25">
      <c r="B93" s="4" t="s">
        <v>54</v>
      </c>
      <c r="C93" s="6">
        <f>(C90+C91)/(C90+C91+C92)</f>
        <v>0.53150525087514588</v>
      </c>
      <c r="D93" s="6">
        <f>(D90+D91)/(D90+D91+D92)</f>
        <v>0.63689179375453886</v>
      </c>
      <c r="E93" s="6">
        <f t="shared" si="6"/>
        <v>0.19827940120228271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1742</v>
      </c>
      <c r="D100" s="5">
        <v>1389</v>
      </c>
      <c r="E100" s="6">
        <f>IF(C100&gt;0,(D100-C100)/C100,"-")</f>
        <v>-0.20264064293915041</v>
      </c>
    </row>
    <row r="101" spans="2:5" ht="20.100000000000001" customHeight="1" thickBot="1" x14ac:dyDescent="0.25">
      <c r="B101" s="4" t="s">
        <v>41</v>
      </c>
      <c r="C101" s="5">
        <v>724</v>
      </c>
      <c r="D101" s="5">
        <v>706</v>
      </c>
      <c r="E101" s="6">
        <f t="shared" ref="E101:E105" si="7">IF(C101&gt;0,(D101-C101)/C101,"-")</f>
        <v>-2.4861878453038673E-2</v>
      </c>
    </row>
    <row r="102" spans="2:5" ht="20.100000000000001" customHeight="1" thickBot="1" x14ac:dyDescent="0.25">
      <c r="B102" s="4" t="s">
        <v>42</v>
      </c>
      <c r="C102" s="5">
        <v>195</v>
      </c>
      <c r="D102" s="5">
        <v>176</v>
      </c>
      <c r="E102" s="6">
        <f t="shared" si="7"/>
        <v>-9.7435897435897437E-2</v>
      </c>
    </row>
    <row r="103" spans="2:5" ht="20.100000000000001" customHeight="1" thickBot="1" x14ac:dyDescent="0.25">
      <c r="B103" s="4" t="s">
        <v>98</v>
      </c>
      <c r="C103" s="6">
        <f>(C101+C102)/C100</f>
        <v>0.5275545350172216</v>
      </c>
      <c r="D103" s="6">
        <f>(D101+D102)/D100</f>
        <v>0.63498920086393085</v>
      </c>
      <c r="E103" s="6">
        <f t="shared" si="7"/>
        <v>0.20364655920018226</v>
      </c>
    </row>
    <row r="104" spans="2:5" ht="20.100000000000001" customHeight="1" thickBot="1" x14ac:dyDescent="0.25">
      <c r="B104" s="4" t="s">
        <v>39</v>
      </c>
      <c r="C104" s="6">
        <v>0.51899641577060929</v>
      </c>
      <c r="D104" s="6">
        <v>0.6441605839416058</v>
      </c>
      <c r="E104" s="6">
        <f t="shared" si="7"/>
        <v>0.24116576602008308</v>
      </c>
    </row>
    <row r="105" spans="2:5" ht="20.100000000000001" customHeight="1" thickBot="1" x14ac:dyDescent="0.25">
      <c r="B105" s="4" t="s">
        <v>40</v>
      </c>
      <c r="C105" s="6">
        <v>0.56195965417867433</v>
      </c>
      <c r="D105" s="6">
        <v>0.60068259385665534</v>
      </c>
      <c r="E105" s="6">
        <f t="shared" si="7"/>
        <v>6.8906974709022628E-2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1493</v>
      </c>
      <c r="D112" s="5">
        <v>1476</v>
      </c>
      <c r="E112" s="6">
        <f>IF(C112&gt;0,(D112-C112)/C112,"-")</f>
        <v>-1.1386470194239785E-2</v>
      </c>
    </row>
    <row r="113" spans="2:14" ht="15" thickBot="1" x14ac:dyDescent="0.25">
      <c r="B113" s="4" t="s">
        <v>56</v>
      </c>
      <c r="C113" s="5">
        <v>686</v>
      </c>
      <c r="D113" s="5">
        <v>827</v>
      </c>
      <c r="E113" s="6">
        <f t="shared" ref="E113:E114" si="8">IF(C113&gt;0,(D113-C113)/C113,"-")</f>
        <v>0.20553935860058309</v>
      </c>
    </row>
    <row r="114" spans="2:14" ht="15" thickBot="1" x14ac:dyDescent="0.25">
      <c r="B114" s="4" t="s">
        <v>57</v>
      </c>
      <c r="C114" s="5">
        <v>807</v>
      </c>
      <c r="D114" s="5">
        <v>649</v>
      </c>
      <c r="E114" s="6">
        <f t="shared" si="8"/>
        <v>-0.19578686493184635</v>
      </c>
    </row>
    <row r="115" spans="2:14" x14ac:dyDescent="0.2"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2:14" x14ac:dyDescent="0.2">
      <c r="B116" s="22"/>
      <c r="C116" s="22"/>
      <c r="D116" s="22"/>
      <c r="E116" s="22"/>
      <c r="F116" s="22"/>
      <c r="G116" s="22"/>
      <c r="H116" s="22"/>
      <c r="I116" s="22"/>
      <c r="J116" s="22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11</v>
      </c>
      <c r="D128" s="10">
        <v>9</v>
      </c>
      <c r="E128" s="10">
        <v>4</v>
      </c>
      <c r="F128" s="10">
        <v>24</v>
      </c>
      <c r="G128" s="10">
        <v>9</v>
      </c>
      <c r="H128" s="10">
        <v>6</v>
      </c>
      <c r="I128" s="10">
        <v>2</v>
      </c>
      <c r="J128" s="10">
        <v>17</v>
      </c>
      <c r="K128" s="6">
        <f>IF(C128=0,"-",(G128-C128)/C128)</f>
        <v>-0.18181818181818182</v>
      </c>
      <c r="L128" s="6">
        <f t="shared" ref="L128:N128" si="9">IF(D128=0,"-",(H128-D128)/D128)</f>
        <v>-0.33333333333333331</v>
      </c>
      <c r="M128" s="6">
        <f t="shared" si="9"/>
        <v>-0.5</v>
      </c>
      <c r="N128" s="6">
        <f t="shared" si="9"/>
        <v>-0.29166666666666669</v>
      </c>
    </row>
    <row r="129" spans="2:14" ht="15" thickBot="1" x14ac:dyDescent="0.25">
      <c r="B129" s="4" t="s">
        <v>64</v>
      </c>
      <c r="C129" s="10">
        <v>5</v>
      </c>
      <c r="D129" s="10">
        <v>0</v>
      </c>
      <c r="E129" s="10">
        <v>0</v>
      </c>
      <c r="F129" s="10">
        <v>5</v>
      </c>
      <c r="G129" s="10">
        <v>2</v>
      </c>
      <c r="H129" s="10">
        <v>0</v>
      </c>
      <c r="I129" s="10">
        <v>0</v>
      </c>
      <c r="J129" s="10">
        <v>2</v>
      </c>
      <c r="K129" s="6">
        <f t="shared" ref="K129:K133" si="10">IF(C129=0,"-",(G129-C129)/C129)</f>
        <v>-0.6</v>
      </c>
      <c r="L129" s="6" t="str">
        <f t="shared" ref="L129:L133" si="11">IF(D129=0,"-",(H129-D129)/D129)</f>
        <v>-</v>
      </c>
      <c r="M129" s="6" t="str">
        <f t="shared" ref="M129:M133" si="12">IF(E129=0,"-",(I129-E129)/E129)</f>
        <v>-</v>
      </c>
      <c r="N129" s="6">
        <f t="shared" ref="N129:N133" si="13">IF(F129=0,"-",(J129-F129)/F129)</f>
        <v>-0.6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0"/>
        <v>-</v>
      </c>
      <c r="L130" s="6" t="str">
        <f t="shared" si="11"/>
        <v>-</v>
      </c>
      <c r="M130" s="6" t="str">
        <f t="shared" si="12"/>
        <v>-</v>
      </c>
      <c r="N130" s="6" t="str">
        <f t="shared" si="13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0"/>
        <v>-</v>
      </c>
      <c r="L131" s="6" t="str">
        <f t="shared" si="11"/>
        <v>-</v>
      </c>
      <c r="M131" s="6" t="str">
        <f t="shared" si="12"/>
        <v>-</v>
      </c>
      <c r="N131" s="6" t="str">
        <f t="shared" si="13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1</v>
      </c>
      <c r="H132" s="10">
        <v>0</v>
      </c>
      <c r="I132" s="10">
        <v>0</v>
      </c>
      <c r="J132" s="10">
        <v>1</v>
      </c>
      <c r="K132" s="6" t="str">
        <f t="shared" si="10"/>
        <v>-</v>
      </c>
      <c r="L132" s="6" t="str">
        <f t="shared" si="11"/>
        <v>-</v>
      </c>
      <c r="M132" s="6" t="str">
        <f t="shared" si="12"/>
        <v>-</v>
      </c>
      <c r="N132" s="6" t="str">
        <f t="shared" si="13"/>
        <v>-</v>
      </c>
    </row>
    <row r="133" spans="2:14" ht="15" thickBot="1" x14ac:dyDescent="0.25">
      <c r="B133" s="4" t="s">
        <v>68</v>
      </c>
      <c r="C133" s="10">
        <v>16</v>
      </c>
      <c r="D133" s="10">
        <v>9</v>
      </c>
      <c r="E133" s="10">
        <v>4</v>
      </c>
      <c r="F133" s="10">
        <v>29</v>
      </c>
      <c r="G133" s="10">
        <v>12</v>
      </c>
      <c r="H133" s="10">
        <v>6</v>
      </c>
      <c r="I133" s="10">
        <v>2</v>
      </c>
      <c r="J133" s="10">
        <v>20</v>
      </c>
      <c r="K133" s="6">
        <f t="shared" si="10"/>
        <v>-0.25</v>
      </c>
      <c r="L133" s="6">
        <f t="shared" si="11"/>
        <v>-0.33333333333333331</v>
      </c>
      <c r="M133" s="6">
        <f t="shared" si="12"/>
        <v>-0.5</v>
      </c>
      <c r="N133" s="6">
        <f t="shared" si="13"/>
        <v>-0.31034482758620691</v>
      </c>
    </row>
    <row r="134" spans="2:14" ht="15" thickBot="1" x14ac:dyDescent="0.25">
      <c r="B134" s="4" t="s">
        <v>36</v>
      </c>
      <c r="C134" s="6">
        <f>IF(C128=0,"-",C128/(C128+C129))</f>
        <v>0.6875</v>
      </c>
      <c r="D134" s="6">
        <f>IF(D128=0,"-",D128/(D128+D129))</f>
        <v>1</v>
      </c>
      <c r="E134" s="6">
        <f t="shared" ref="E134:J134" si="14">IF(E128=0,"-",E128/(E128+E129))</f>
        <v>1</v>
      </c>
      <c r="F134" s="6">
        <f t="shared" si="14"/>
        <v>0.82758620689655171</v>
      </c>
      <c r="G134" s="6">
        <f t="shared" si="14"/>
        <v>0.81818181818181823</v>
      </c>
      <c r="H134" s="6">
        <f t="shared" si="14"/>
        <v>1</v>
      </c>
      <c r="I134" s="6">
        <f t="shared" si="14"/>
        <v>1</v>
      </c>
      <c r="J134" s="6">
        <f t="shared" si="14"/>
        <v>0.89473684210526316</v>
      </c>
      <c r="K134" s="6">
        <f>IF(OR(C134="-",G134="-"),"-",(G134-C134)/C134)</f>
        <v>0.19008264462809923</v>
      </c>
      <c r="L134" s="6">
        <f t="shared" ref="L134:N135" si="15">IF(OR(D134="-",H134="-"),"-",(H134-D134)/D134)</f>
        <v>0</v>
      </c>
      <c r="M134" s="6">
        <f t="shared" si="15"/>
        <v>0</v>
      </c>
      <c r="N134" s="6">
        <f t="shared" si="15"/>
        <v>8.1140350877192999E-2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6">IF(D131=0,"-",D131/(D130+D131))</f>
        <v>-</v>
      </c>
      <c r="E135" s="6" t="str">
        <f t="shared" si="16"/>
        <v>-</v>
      </c>
      <c r="F135" s="6" t="str">
        <f t="shared" si="16"/>
        <v>-</v>
      </c>
      <c r="G135" s="6" t="str">
        <f t="shared" si="16"/>
        <v>-</v>
      </c>
      <c r="H135" s="6" t="str">
        <f t="shared" si="16"/>
        <v>-</v>
      </c>
      <c r="I135" s="6" t="str">
        <f t="shared" si="16"/>
        <v>-</v>
      </c>
      <c r="J135" s="6" t="str">
        <f t="shared" si="16"/>
        <v>-</v>
      </c>
      <c r="K135" s="6" t="str">
        <f>IF(OR(C135="-",G135="-"),"-",(G135-C135)/C135)</f>
        <v>-</v>
      </c>
      <c r="L135" s="6" t="str">
        <f t="shared" si="15"/>
        <v>-</v>
      </c>
      <c r="M135" s="6" t="str">
        <f t="shared" si="15"/>
        <v>-</v>
      </c>
      <c r="N135" s="6" t="str">
        <f t="shared" si="15"/>
        <v>-</v>
      </c>
    </row>
    <row r="136" spans="2:14" x14ac:dyDescent="0.2">
      <c r="C136" s="13"/>
    </row>
    <row r="137" spans="2:14" x14ac:dyDescent="0.2">
      <c r="C137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69</v>
      </c>
      <c r="D143" s="10">
        <v>0</v>
      </c>
      <c r="E143" s="10">
        <v>8</v>
      </c>
      <c r="F143" s="10">
        <v>77</v>
      </c>
      <c r="G143" s="10">
        <v>46</v>
      </c>
      <c r="H143" s="10">
        <v>0</v>
      </c>
      <c r="I143" s="10">
        <v>3</v>
      </c>
      <c r="J143" s="10">
        <v>49</v>
      </c>
      <c r="K143" s="6">
        <f>IF(C143=0,"-",(G143-C143)/C143)</f>
        <v>-0.33333333333333331</v>
      </c>
      <c r="L143" s="6" t="str">
        <f t="shared" ref="L143:N147" si="17">IF(D143=0,"-",(H143-D143)/D143)</f>
        <v>-</v>
      </c>
      <c r="M143" s="6">
        <f t="shared" si="17"/>
        <v>-0.625</v>
      </c>
      <c r="N143" s="6">
        <f t="shared" si="17"/>
        <v>-0.36363636363636365</v>
      </c>
    </row>
    <row r="144" spans="2:14" ht="15" thickBot="1" x14ac:dyDescent="0.25">
      <c r="B144" s="4" t="s">
        <v>72</v>
      </c>
      <c r="C144" s="10">
        <v>8</v>
      </c>
      <c r="D144" s="10">
        <v>0</v>
      </c>
      <c r="E144" s="10">
        <v>0</v>
      </c>
      <c r="F144" s="10">
        <v>8</v>
      </c>
      <c r="G144" s="10">
        <v>7</v>
      </c>
      <c r="H144" s="10">
        <v>0</v>
      </c>
      <c r="I144" s="10">
        <v>3</v>
      </c>
      <c r="J144" s="10">
        <v>10</v>
      </c>
      <c r="K144" s="6">
        <f t="shared" ref="K144:K147" si="18">IF(C144=0,"-",(G144-C144)/C144)</f>
        <v>-0.125</v>
      </c>
      <c r="L144" s="6" t="str">
        <f t="shared" si="17"/>
        <v>-</v>
      </c>
      <c r="M144" s="6" t="str">
        <f t="shared" si="17"/>
        <v>-</v>
      </c>
      <c r="N144" s="6">
        <f t="shared" si="17"/>
        <v>0.25</v>
      </c>
    </row>
    <row r="145" spans="2:14" ht="15" thickBot="1" x14ac:dyDescent="0.25">
      <c r="B145" s="4" t="s">
        <v>73</v>
      </c>
      <c r="C145" s="10">
        <v>310</v>
      </c>
      <c r="D145" s="10">
        <v>0</v>
      </c>
      <c r="E145" s="10">
        <v>39</v>
      </c>
      <c r="F145" s="10">
        <v>349</v>
      </c>
      <c r="G145" s="10">
        <v>247</v>
      </c>
      <c r="H145" s="10">
        <v>0</v>
      </c>
      <c r="I145" s="10">
        <v>30</v>
      </c>
      <c r="J145" s="10">
        <v>277</v>
      </c>
      <c r="K145" s="6">
        <f t="shared" si="18"/>
        <v>-0.20322580645161289</v>
      </c>
      <c r="L145" s="6" t="str">
        <f t="shared" si="17"/>
        <v>-</v>
      </c>
      <c r="M145" s="6">
        <f t="shared" si="17"/>
        <v>-0.23076923076923078</v>
      </c>
      <c r="N145" s="6">
        <f t="shared" si="17"/>
        <v>-0.20630372492836677</v>
      </c>
    </row>
    <row r="146" spans="2:14" ht="15" thickBot="1" x14ac:dyDescent="0.25">
      <c r="B146" s="4" t="s">
        <v>74</v>
      </c>
      <c r="C146" s="10">
        <v>69</v>
      </c>
      <c r="D146" s="10">
        <v>0</v>
      </c>
      <c r="E146" s="10">
        <v>5</v>
      </c>
      <c r="F146" s="10">
        <v>74</v>
      </c>
      <c r="G146" s="10">
        <v>26</v>
      </c>
      <c r="H146" s="10">
        <v>0</v>
      </c>
      <c r="I146" s="10">
        <v>2</v>
      </c>
      <c r="J146" s="10">
        <v>28</v>
      </c>
      <c r="K146" s="6">
        <f t="shared" si="18"/>
        <v>-0.62318840579710144</v>
      </c>
      <c r="L146" s="6" t="str">
        <f t="shared" si="17"/>
        <v>-</v>
      </c>
      <c r="M146" s="6">
        <f t="shared" si="17"/>
        <v>-0.6</v>
      </c>
      <c r="N146" s="6">
        <f t="shared" si="17"/>
        <v>-0.6216216216216216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1</v>
      </c>
      <c r="F147" s="10">
        <v>1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8"/>
        <v>-</v>
      </c>
      <c r="L147" s="6" t="str">
        <f t="shared" si="17"/>
        <v>-</v>
      </c>
      <c r="M147" s="6">
        <f t="shared" si="17"/>
        <v>-1</v>
      </c>
      <c r="N147" s="6">
        <f t="shared" si="17"/>
        <v>-1</v>
      </c>
    </row>
    <row r="148" spans="2:14" ht="15" thickBot="1" x14ac:dyDescent="0.25">
      <c r="B148" s="7" t="s">
        <v>68</v>
      </c>
      <c r="C148" s="10">
        <v>456</v>
      </c>
      <c r="D148" s="10">
        <v>0</v>
      </c>
      <c r="E148" s="10">
        <v>53</v>
      </c>
      <c r="F148" s="10">
        <v>509</v>
      </c>
      <c r="G148" s="10">
        <v>326</v>
      </c>
      <c r="H148" s="10">
        <v>0</v>
      </c>
      <c r="I148" s="10">
        <v>38</v>
      </c>
      <c r="J148" s="10">
        <v>364</v>
      </c>
      <c r="K148" s="6">
        <f t="shared" ref="K148" si="19">IF(C148=0,"-",(G148-C148)/C148)</f>
        <v>-0.28508771929824561</v>
      </c>
      <c r="L148" s="6" t="str">
        <f t="shared" ref="L148" si="20">IF(D148=0,"-",(H148-D148)/D148)</f>
        <v>-</v>
      </c>
      <c r="M148" s="6">
        <f t="shared" ref="M148" si="21">IF(E148=0,"-",(I148-E148)/E148)</f>
        <v>-0.28301886792452829</v>
      </c>
      <c r="N148" s="6">
        <f t="shared" ref="N148" si="22">IF(F148=0,"-",(J148-F148)/F148)</f>
        <v>-0.28487229862475444</v>
      </c>
    </row>
    <row r="149" spans="2:14" ht="29.25" thickBot="1" x14ac:dyDescent="0.25">
      <c r="B149" s="7" t="s">
        <v>76</v>
      </c>
      <c r="C149" s="6">
        <f>IF(C143=0,"-",(C143/(C143+C145)))</f>
        <v>0.18205804749340371</v>
      </c>
      <c r="D149" s="6" t="str">
        <f t="shared" ref="D149:J149" si="23">IF(D143=0,"-",(D143/(D143+D145)))</f>
        <v>-</v>
      </c>
      <c r="E149" s="6">
        <f t="shared" si="23"/>
        <v>0.1702127659574468</v>
      </c>
      <c r="F149" s="6">
        <f t="shared" si="23"/>
        <v>0.18075117370892019</v>
      </c>
      <c r="G149" s="6">
        <f t="shared" si="23"/>
        <v>0.15699658703071673</v>
      </c>
      <c r="H149" s="6" t="str">
        <f t="shared" si="23"/>
        <v>-</v>
      </c>
      <c r="I149" s="6">
        <f t="shared" si="23"/>
        <v>9.0909090909090912E-2</v>
      </c>
      <c r="J149" s="6">
        <f t="shared" si="23"/>
        <v>0.15030674846625766</v>
      </c>
      <c r="K149" s="6">
        <f>IF(OR(C149="-",G149="-"),"-",(G149-C149)/C149)</f>
        <v>-0.13765642775881687</v>
      </c>
      <c r="L149" s="6" t="str">
        <f t="shared" ref="L149:N150" si="24">IF(OR(D149="-",H149="-"),"-",(H149-D149)/D149)</f>
        <v>-</v>
      </c>
      <c r="M149" s="6">
        <f t="shared" si="24"/>
        <v>-0.46590909090909088</v>
      </c>
      <c r="N149" s="6">
        <f t="shared" si="24"/>
        <v>-0.16843279419966539</v>
      </c>
    </row>
    <row r="150" spans="2:14" ht="29.25" thickBot="1" x14ac:dyDescent="0.25">
      <c r="B150" s="7" t="s">
        <v>77</v>
      </c>
      <c r="C150" s="6">
        <f>IF(C144=0,"-",(C144/(C144+C146)))</f>
        <v>0.1038961038961039</v>
      </c>
      <c r="D150" s="6" t="str">
        <f t="shared" ref="D150:J150" si="25">IF(D144=0,"-",(D144/(D144+D146)))</f>
        <v>-</v>
      </c>
      <c r="E150" s="6" t="str">
        <f t="shared" si="25"/>
        <v>-</v>
      </c>
      <c r="F150" s="6">
        <f t="shared" si="25"/>
        <v>9.7560975609756101E-2</v>
      </c>
      <c r="G150" s="6">
        <f t="shared" si="25"/>
        <v>0.21212121212121213</v>
      </c>
      <c r="H150" s="6" t="str">
        <f t="shared" si="25"/>
        <v>-</v>
      </c>
      <c r="I150" s="6">
        <f t="shared" si="25"/>
        <v>0.6</v>
      </c>
      <c r="J150" s="6">
        <f t="shared" si="25"/>
        <v>0.26315789473684209</v>
      </c>
      <c r="K150" s="6">
        <f>IF(OR(C150="-",G150="-"),"-",(G150-C150)/C150)</f>
        <v>1.0416666666666665</v>
      </c>
      <c r="L150" s="6" t="str">
        <f t="shared" si="24"/>
        <v>-</v>
      </c>
      <c r="M150" s="6" t="str">
        <f t="shared" si="24"/>
        <v>-</v>
      </c>
      <c r="N150" s="6">
        <f t="shared" si="24"/>
        <v>1.6973684210526314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2:14" ht="14.25" x14ac:dyDescent="0.2">
      <c r="B152" s="7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</row>
    <row r="153" spans="2:14" ht="14.25" x14ac:dyDescent="0.2">
      <c r="B153" s="7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378</v>
      </c>
      <c r="D157" s="19">
        <v>269</v>
      </c>
      <c r="E157" s="18">
        <f>IF(C157=0,"-",(D157-C157)/C157)</f>
        <v>-0.28835978835978837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70</v>
      </c>
      <c r="D158" s="19">
        <v>55</v>
      </c>
      <c r="E158" s="18">
        <f t="shared" ref="E158:E159" si="26">IF(C158=0,"-",(D158-C158)/C158)</f>
        <v>-0.21428571428571427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2</v>
      </c>
      <c r="E159" s="18" t="str">
        <f t="shared" si="26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0.84375</v>
      </c>
      <c r="D160" s="18">
        <f>IF(D157=0,"-",D157/(D157+D158+D159))</f>
        <v>0.82515337423312884</v>
      </c>
      <c r="E160" s="18">
        <f>IF(OR(C160="-",D160="-"),"-",(D160-C160)/C160)</f>
        <v>-2.2040445353328778E-2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5" thickBot="1" x14ac:dyDescent="0.25">
      <c r="B161" s="4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29</v>
      </c>
      <c r="D166" s="5">
        <v>19</v>
      </c>
      <c r="E166" s="6">
        <f t="shared" ref="E166:E168" si="27">IF(C166=0,"-",(D166-C166)/C166)</f>
        <v>-0.34482758620689657</v>
      </c>
    </row>
    <row r="167" spans="2:14" ht="20.100000000000001" customHeight="1" thickBot="1" x14ac:dyDescent="0.25">
      <c r="B167" s="4" t="s">
        <v>41</v>
      </c>
      <c r="C167" s="5">
        <v>19</v>
      </c>
      <c r="D167" s="5">
        <v>12</v>
      </c>
      <c r="E167" s="6">
        <f t="shared" si="27"/>
        <v>-0.36842105263157893</v>
      </c>
    </row>
    <row r="168" spans="2:14" ht="20.100000000000001" customHeight="1" thickBot="1" x14ac:dyDescent="0.25">
      <c r="B168" s="4" t="s">
        <v>42</v>
      </c>
      <c r="C168" s="5">
        <v>5</v>
      </c>
      <c r="D168" s="5">
        <v>5</v>
      </c>
      <c r="E168" s="6">
        <f t="shared" si="27"/>
        <v>0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0.82758620689655171</v>
      </c>
      <c r="D169" s="6">
        <f>IF(D166=0,"-",(D167+D168)/D166)</f>
        <v>0.89473684210526316</v>
      </c>
      <c r="E169" s="6">
        <f t="shared" ref="E169:E171" si="28">IF(OR(C169="-",D169="-"),"-",(D169-C169)/C169)</f>
        <v>8.1140350877192999E-2</v>
      </c>
    </row>
    <row r="170" spans="2:14" ht="20.100000000000001" customHeight="1" thickBot="1" x14ac:dyDescent="0.25">
      <c r="B170" s="4" t="s">
        <v>39</v>
      </c>
      <c r="C170" s="6">
        <v>0.90476190476190477</v>
      </c>
      <c r="D170" s="6">
        <v>0.8571428571428571</v>
      </c>
      <c r="E170" s="6">
        <f t="shared" si="28"/>
        <v>-5.2631578947368481E-2</v>
      </c>
    </row>
    <row r="171" spans="2:14" ht="20.100000000000001" customHeight="1" thickBot="1" x14ac:dyDescent="0.25">
      <c r="B171" s="4" t="s">
        <v>40</v>
      </c>
      <c r="C171" s="6">
        <v>0.625</v>
      </c>
      <c r="D171" s="6">
        <v>1</v>
      </c>
      <c r="E171" s="6">
        <f t="shared" si="28"/>
        <v>0.6</v>
      </c>
    </row>
    <row r="177" spans="2:10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10" ht="15" thickBot="1" x14ac:dyDescent="0.25">
      <c r="B178" s="15" t="s">
        <v>81</v>
      </c>
      <c r="C178" s="5">
        <v>25</v>
      </c>
      <c r="D178" s="5">
        <v>18</v>
      </c>
      <c r="E178" s="6">
        <f>IF(C178=0,"-",(D178-C178)/C178)</f>
        <v>-0.28000000000000003</v>
      </c>
      <c r="H178" s="13"/>
    </row>
    <row r="179" spans="2:10" ht="15" thickBot="1" x14ac:dyDescent="0.25">
      <c r="B179" s="4" t="s">
        <v>43</v>
      </c>
      <c r="C179" s="5">
        <v>9</v>
      </c>
      <c r="D179" s="5">
        <v>13</v>
      </c>
      <c r="E179" s="6">
        <f t="shared" ref="E179:E185" si="29">IF(C179=0,"-",(D179-C179)/C179)</f>
        <v>0.44444444444444442</v>
      </c>
      <c r="H179" s="13"/>
    </row>
    <row r="180" spans="2:10" ht="15" thickBot="1" x14ac:dyDescent="0.25">
      <c r="B180" s="4" t="s">
        <v>47</v>
      </c>
      <c r="C180" s="5">
        <v>13</v>
      </c>
      <c r="D180" s="5">
        <v>4</v>
      </c>
      <c r="E180" s="6">
        <f t="shared" si="29"/>
        <v>-0.69230769230769229</v>
      </c>
      <c r="H180" s="13"/>
    </row>
    <row r="181" spans="2:10" ht="15" thickBot="1" x14ac:dyDescent="0.25">
      <c r="B181" s="4" t="s">
        <v>78</v>
      </c>
      <c r="C181" s="5">
        <v>3</v>
      </c>
      <c r="D181" s="5">
        <v>1</v>
      </c>
      <c r="E181" s="6">
        <f t="shared" si="29"/>
        <v>-0.66666666666666663</v>
      </c>
      <c r="H181" s="13"/>
    </row>
    <row r="182" spans="2:10" ht="15" thickBot="1" x14ac:dyDescent="0.25">
      <c r="B182" s="15" t="s">
        <v>79</v>
      </c>
      <c r="C182" s="5">
        <v>494</v>
      </c>
      <c r="D182" s="5">
        <v>393</v>
      </c>
      <c r="E182" s="6">
        <f t="shared" si="29"/>
        <v>-0.20445344129554655</v>
      </c>
      <c r="H182" s="13"/>
    </row>
    <row r="183" spans="2:10" ht="15" thickBot="1" x14ac:dyDescent="0.25">
      <c r="B183" s="4" t="s">
        <v>47</v>
      </c>
      <c r="C183" s="5">
        <v>440</v>
      </c>
      <c r="D183" s="5">
        <v>349</v>
      </c>
      <c r="E183" s="6">
        <f t="shared" si="29"/>
        <v>-0.20681818181818182</v>
      </c>
      <c r="H183" s="13"/>
    </row>
    <row r="184" spans="2:10" ht="15" thickBot="1" x14ac:dyDescent="0.25">
      <c r="B184" s="4" t="s">
        <v>70</v>
      </c>
      <c r="C184" s="5">
        <v>1</v>
      </c>
      <c r="D184" s="5">
        <v>0</v>
      </c>
      <c r="E184" s="6">
        <f t="shared" si="29"/>
        <v>-1</v>
      </c>
      <c r="H184" s="13"/>
    </row>
    <row r="185" spans="2:10" ht="15" thickBot="1" x14ac:dyDescent="0.25">
      <c r="B185" s="4" t="s">
        <v>80</v>
      </c>
      <c r="C185" s="5">
        <v>53</v>
      </c>
      <c r="D185" s="5">
        <v>44</v>
      </c>
      <c r="E185" s="6">
        <f t="shared" si="29"/>
        <v>-0.16981132075471697</v>
      </c>
      <c r="H185" s="13"/>
    </row>
    <row r="186" spans="2:10" x14ac:dyDescent="0.2">
      <c r="B186" s="22"/>
      <c r="C186" s="22"/>
      <c r="D186" s="22"/>
      <c r="E186" s="22"/>
      <c r="F186" s="22"/>
      <c r="G186" s="22"/>
      <c r="H186" s="22"/>
      <c r="I186" s="22"/>
      <c r="J186" s="22"/>
    </row>
    <row r="187" spans="2:10" x14ac:dyDescent="0.2">
      <c r="B187" s="22"/>
      <c r="C187" s="22"/>
      <c r="D187" s="22"/>
      <c r="E187" s="22"/>
      <c r="F187" s="22"/>
      <c r="G187" s="22"/>
      <c r="H187" s="22"/>
      <c r="I187" s="22"/>
      <c r="J187" s="22"/>
    </row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22</v>
      </c>
      <c r="D197" s="5">
        <v>24</v>
      </c>
      <c r="E197" s="6">
        <f t="shared" ref="E197:E200" si="30">IF(C197=0,"-",(D197-C197)/C197)</f>
        <v>9.0909090909090912E-2</v>
      </c>
    </row>
    <row r="198" spans="2:5" ht="15" thickBot="1" x14ac:dyDescent="0.25">
      <c r="B198" s="4" t="s">
        <v>83</v>
      </c>
      <c r="C198" s="5">
        <v>3</v>
      </c>
      <c r="D198" s="5">
        <v>1</v>
      </c>
      <c r="E198" s="6">
        <f t="shared" si="30"/>
        <v>-0.66666666666666663</v>
      </c>
    </row>
    <row r="199" spans="2:5" ht="15" thickBot="1" x14ac:dyDescent="0.25">
      <c r="B199" s="4" t="s">
        <v>84</v>
      </c>
      <c r="C199" s="5">
        <v>25</v>
      </c>
      <c r="D199" s="5">
        <v>25</v>
      </c>
      <c r="E199" s="6">
        <f t="shared" si="30"/>
        <v>0</v>
      </c>
    </row>
    <row r="200" spans="2:5" ht="15" thickBot="1" x14ac:dyDescent="0.25">
      <c r="B200" s="4" t="s">
        <v>85</v>
      </c>
      <c r="C200" s="5">
        <v>19</v>
      </c>
      <c r="D200" s="5">
        <v>21</v>
      </c>
      <c r="E200" s="6">
        <f t="shared" si="30"/>
        <v>0.10526315789473684</v>
      </c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31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22</v>
      </c>
      <c r="D208" s="5">
        <v>25</v>
      </c>
      <c r="E208" s="6">
        <f t="shared" si="31"/>
        <v>0.13636363636363635</v>
      </c>
    </row>
    <row r="209" spans="2:5" ht="20.100000000000001" customHeight="1" thickBot="1" x14ac:dyDescent="0.25">
      <c r="B209" s="17" t="s">
        <v>86</v>
      </c>
      <c r="C209" s="5">
        <v>21</v>
      </c>
      <c r="D209" s="5">
        <v>22</v>
      </c>
      <c r="E209" s="6">
        <f t="shared" si="31"/>
        <v>4.7619047619047616E-2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3</v>
      </c>
      <c r="E210" s="6">
        <f t="shared" si="31"/>
        <v>2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3</v>
      </c>
      <c r="D212" s="5">
        <v>1</v>
      </c>
      <c r="E212" s="6">
        <f>IF(C212=0,"-",(D212-C212)/C212)</f>
        <v>-0.66666666666666663</v>
      </c>
    </row>
    <row r="213" spans="2:5" ht="15" thickBot="1" x14ac:dyDescent="0.25">
      <c r="B213" s="17" t="s">
        <v>86</v>
      </c>
      <c r="C213" s="5">
        <v>3</v>
      </c>
      <c r="D213" s="5">
        <v>1</v>
      </c>
      <c r="E213" s="6">
        <f t="shared" ref="E213:E214" si="32">IF(C213=0,"-",(D213-C213)/C213)</f>
        <v>-0.66666666666666663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32"/>
        <v>-</v>
      </c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31</v>
      </c>
      <c r="D221" s="5">
        <v>20</v>
      </c>
      <c r="E221" s="6">
        <f t="shared" ref="E221:E223" si="33">IF(C221=0,"-",(D221-C221)/C221)</f>
        <v>-0.35483870967741937</v>
      </c>
    </row>
    <row r="222" spans="2:5" ht="15" thickBot="1" x14ac:dyDescent="0.25">
      <c r="B222" s="16" t="s">
        <v>92</v>
      </c>
      <c r="C222" s="5">
        <v>28</v>
      </c>
      <c r="D222" s="5">
        <v>34</v>
      </c>
      <c r="E222" s="6">
        <f t="shared" si="33"/>
        <v>0.21428571428571427</v>
      </c>
    </row>
    <row r="223" spans="2:5" ht="15" thickBot="1" x14ac:dyDescent="0.25">
      <c r="B223" s="16" t="s">
        <v>93</v>
      </c>
      <c r="C223" s="5">
        <v>60</v>
      </c>
      <c r="D223" s="5">
        <v>73</v>
      </c>
      <c r="E223" s="6">
        <f t="shared" si="33"/>
        <v>0.21666666666666667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fitToWidth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1013</v>
      </c>
      <c r="D14" s="5">
        <v>857</v>
      </c>
      <c r="E14" s="6">
        <f>IF(C14&gt;0,(D14-C14)/C14)</f>
        <v>-0.15399802566633761</v>
      </c>
    </row>
    <row r="15" spans="1:5" ht="20.100000000000001" customHeight="1" thickBot="1" x14ac:dyDescent="0.25">
      <c r="B15" s="4" t="s">
        <v>17</v>
      </c>
      <c r="C15" s="5">
        <v>819</v>
      </c>
      <c r="D15" s="5">
        <v>715</v>
      </c>
      <c r="E15" s="6">
        <f t="shared" ref="E15:E25" si="0">IF(C15&gt;0,(D15-C15)/C15)</f>
        <v>-0.12698412698412698</v>
      </c>
    </row>
    <row r="16" spans="1:5" ht="20.100000000000001" customHeight="1" thickBot="1" x14ac:dyDescent="0.25">
      <c r="B16" s="4" t="s">
        <v>18</v>
      </c>
      <c r="C16" s="5">
        <v>543</v>
      </c>
      <c r="D16" s="5">
        <v>451</v>
      </c>
      <c r="E16" s="6">
        <f t="shared" si="0"/>
        <v>-0.1694290976058932</v>
      </c>
    </row>
    <row r="17" spans="2:5" ht="20.100000000000001" customHeight="1" thickBot="1" x14ac:dyDescent="0.25">
      <c r="B17" s="4" t="s">
        <v>19</v>
      </c>
      <c r="C17" s="5">
        <v>276</v>
      </c>
      <c r="D17" s="5">
        <v>264</v>
      </c>
      <c r="E17" s="6">
        <f t="shared" si="0"/>
        <v>-4.3478260869565216E-2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0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1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0.33699633699633702</v>
      </c>
      <c r="D20" s="6">
        <f>D17/D15</f>
        <v>0.36923076923076925</v>
      </c>
      <c r="E20" s="6">
        <f t="shared" si="0"/>
        <v>9.5652173913043467E-2</v>
      </c>
    </row>
    <row r="21" spans="2:5" ht="30" customHeight="1" thickBot="1" x14ac:dyDescent="0.25">
      <c r="B21" s="4" t="s">
        <v>23</v>
      </c>
      <c r="C21" s="5">
        <v>189</v>
      </c>
      <c r="D21" s="5">
        <v>169</v>
      </c>
      <c r="E21" s="6">
        <f t="shared" si="0"/>
        <v>-0.10582010582010581</v>
      </c>
    </row>
    <row r="22" spans="2:5" ht="20.100000000000001" customHeight="1" thickBot="1" x14ac:dyDescent="0.25">
      <c r="B22" s="4" t="s">
        <v>24</v>
      </c>
      <c r="C22" s="5">
        <v>126</v>
      </c>
      <c r="D22" s="5">
        <v>112</v>
      </c>
      <c r="E22" s="6">
        <f t="shared" si="0"/>
        <v>-0.1111111111111111</v>
      </c>
    </row>
    <row r="23" spans="2:5" ht="20.100000000000001" customHeight="1" thickBot="1" x14ac:dyDescent="0.25">
      <c r="B23" s="4" t="s">
        <v>25</v>
      </c>
      <c r="C23" s="5">
        <v>63</v>
      </c>
      <c r="D23" s="5">
        <v>57</v>
      </c>
      <c r="E23" s="6">
        <f t="shared" si="0"/>
        <v>-9.5238095238095233E-2</v>
      </c>
    </row>
    <row r="24" spans="2:5" ht="20.100000000000001" customHeight="1" thickBot="1" x14ac:dyDescent="0.25">
      <c r="B24" s="4" t="s">
        <v>21</v>
      </c>
      <c r="C24" s="6">
        <f>C23/C21</f>
        <v>0.33333333333333331</v>
      </c>
      <c r="D24" s="6">
        <f t="shared" ref="D24" si="1">D23/D21</f>
        <v>0.33727810650887574</v>
      </c>
      <c r="E24" s="6">
        <f t="shared" si="0"/>
        <v>1.1834319526627279E-2</v>
      </c>
    </row>
    <row r="25" spans="2:5" ht="20.100000000000001" customHeight="1" thickBot="1" x14ac:dyDescent="0.25">
      <c r="B25" s="7" t="s">
        <v>26</v>
      </c>
      <c r="C25" s="6">
        <v>0.12249531481595041</v>
      </c>
      <c r="D25" s="6">
        <v>0.10618785597065353</v>
      </c>
      <c r="E25" s="6">
        <f t="shared" si="0"/>
        <v>-0.13312720465920588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257</v>
      </c>
      <c r="D34" s="5">
        <v>134</v>
      </c>
      <c r="E34" s="6">
        <f>IF(C34&gt;0,(D34-C34)/C34,"-")</f>
        <v>-0.47859922178988329</v>
      </c>
    </row>
    <row r="35" spans="2:5" ht="20.100000000000001" customHeight="1" thickBot="1" x14ac:dyDescent="0.25">
      <c r="B35" s="4" t="s">
        <v>29</v>
      </c>
      <c r="C35" s="5">
        <v>4</v>
      </c>
      <c r="D35" s="5">
        <v>2</v>
      </c>
      <c r="E35" s="6">
        <f t="shared" ref="E35:E37" si="2">IF(C35&gt;0,(D35-C35)/C35,"-")</f>
        <v>-0.5</v>
      </c>
    </row>
    <row r="36" spans="2:5" ht="20.100000000000001" customHeight="1" thickBot="1" x14ac:dyDescent="0.25">
      <c r="B36" s="4" t="s">
        <v>28</v>
      </c>
      <c r="C36" s="5">
        <v>206</v>
      </c>
      <c r="D36" s="5">
        <v>112</v>
      </c>
      <c r="E36" s="6">
        <f t="shared" si="2"/>
        <v>-0.4563106796116505</v>
      </c>
    </row>
    <row r="37" spans="2:5" ht="20.100000000000001" customHeight="1" thickBot="1" x14ac:dyDescent="0.25">
      <c r="B37" s="4" t="s">
        <v>30</v>
      </c>
      <c r="C37" s="5">
        <v>47</v>
      </c>
      <c r="D37" s="5">
        <v>20</v>
      </c>
      <c r="E37" s="6">
        <f t="shared" si="2"/>
        <v>-0.57446808510638303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124</v>
      </c>
      <c r="D44" s="5">
        <v>135</v>
      </c>
      <c r="E44" s="6">
        <f>IF(C44&gt;0,(D44-C44)/C44,"-")</f>
        <v>8.8709677419354843E-2</v>
      </c>
    </row>
    <row r="45" spans="2:5" ht="20.100000000000001" customHeight="1" thickBot="1" x14ac:dyDescent="0.25">
      <c r="B45" s="4" t="s">
        <v>34</v>
      </c>
      <c r="C45" s="5">
        <v>17</v>
      </c>
      <c r="D45" s="5">
        <v>24</v>
      </c>
      <c r="E45" s="6">
        <f t="shared" ref="E45:E51" si="3">IF(C45&gt;0,(D45-C45)/C45,"-")</f>
        <v>0.41176470588235292</v>
      </c>
    </row>
    <row r="46" spans="2:5" ht="20.100000000000001" customHeight="1" thickBot="1" x14ac:dyDescent="0.25">
      <c r="B46" s="4" t="s">
        <v>31</v>
      </c>
      <c r="C46" s="5">
        <v>35</v>
      </c>
      <c r="D46" s="5">
        <v>22</v>
      </c>
      <c r="E46" s="6">
        <f t="shared" si="3"/>
        <v>-0.37142857142857144</v>
      </c>
    </row>
    <row r="47" spans="2:5" ht="20.100000000000001" customHeight="1" thickBot="1" x14ac:dyDescent="0.25">
      <c r="B47" s="4" t="s">
        <v>32</v>
      </c>
      <c r="C47" s="5">
        <v>362</v>
      </c>
      <c r="D47" s="5">
        <v>358</v>
      </c>
      <c r="E47" s="6">
        <f t="shared" si="3"/>
        <v>-1.1049723756906077E-2</v>
      </c>
    </row>
    <row r="48" spans="2:5" ht="20.100000000000001" customHeight="1" thickBot="1" x14ac:dyDescent="0.25">
      <c r="B48" s="4" t="s">
        <v>35</v>
      </c>
      <c r="C48" s="5">
        <v>153</v>
      </c>
      <c r="D48" s="5">
        <v>133</v>
      </c>
      <c r="E48" s="6">
        <f t="shared" si="3"/>
        <v>-0.13071895424836602</v>
      </c>
    </row>
    <row r="49" spans="2:5" ht="20.100000000000001" customHeight="1" thickBot="1" x14ac:dyDescent="0.25">
      <c r="B49" s="4" t="s">
        <v>67</v>
      </c>
      <c r="C49" s="5">
        <v>284</v>
      </c>
      <c r="D49" s="5">
        <v>237</v>
      </c>
      <c r="E49" s="6">
        <f t="shared" si="3"/>
        <v>-0.16549295774647887</v>
      </c>
    </row>
    <row r="50" spans="2:5" ht="20.100000000000001" customHeight="1" collapsed="1" thickBot="1" x14ac:dyDescent="0.25">
      <c r="B50" s="4" t="s">
        <v>36</v>
      </c>
      <c r="C50" s="6">
        <f>C44/(C44+C45)</f>
        <v>0.87943262411347523</v>
      </c>
      <c r="D50" s="6">
        <f>D44/(D44+D45)</f>
        <v>0.84905660377358494</v>
      </c>
      <c r="E50" s="6">
        <f t="shared" si="3"/>
        <v>-3.4540474741326856E-2</v>
      </c>
    </row>
    <row r="51" spans="2:5" ht="20.100000000000001" customHeight="1" thickBot="1" x14ac:dyDescent="0.25">
      <c r="B51" s="4" t="s">
        <v>37</v>
      </c>
      <c r="C51" s="6">
        <f>C47/(C46+C47)</f>
        <v>0.91183879093198994</v>
      </c>
      <c r="D51" s="6">
        <f t="shared" ref="D51" si="4">D47/(D46+D47)</f>
        <v>0.94210526315789478</v>
      </c>
      <c r="E51" s="6">
        <f t="shared" si="3"/>
        <v>3.3192788601337626E-2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143</v>
      </c>
      <c r="D58" s="5">
        <v>161</v>
      </c>
      <c r="E58" s="6">
        <f>IF(C58&gt;0,(D58-C58)/C58,"-")</f>
        <v>0.12587412587412589</v>
      </c>
    </row>
    <row r="59" spans="2:5" ht="20.100000000000001" customHeight="1" thickBot="1" x14ac:dyDescent="0.25">
      <c r="B59" s="4" t="s">
        <v>41</v>
      </c>
      <c r="C59" s="5">
        <v>87</v>
      </c>
      <c r="D59" s="5">
        <v>71</v>
      </c>
      <c r="E59" s="6">
        <f t="shared" ref="E59:E63" si="5">IF(C59&gt;0,(D59-C59)/C59,"-")</f>
        <v>-0.18390804597701149</v>
      </c>
    </row>
    <row r="60" spans="2:5" ht="20.100000000000001" customHeight="1" thickBot="1" x14ac:dyDescent="0.25">
      <c r="B60" s="4" t="s">
        <v>42</v>
      </c>
      <c r="C60" s="5">
        <v>39</v>
      </c>
      <c r="D60" s="5">
        <v>64</v>
      </c>
      <c r="E60" s="6">
        <f t="shared" si="5"/>
        <v>0.64102564102564108</v>
      </c>
    </row>
    <row r="61" spans="2:5" ht="20.100000000000001" customHeight="1" collapsed="1" thickBot="1" x14ac:dyDescent="0.25">
      <c r="B61" s="4" t="s">
        <v>98</v>
      </c>
      <c r="C61" s="6">
        <f>(C59+C60)/C58</f>
        <v>0.88111888111888115</v>
      </c>
      <c r="D61" s="6">
        <f>(D59+D60)/D58</f>
        <v>0.83850931677018636</v>
      </c>
      <c r="E61" s="6">
        <f t="shared" si="5"/>
        <v>-4.8358473824312333E-2</v>
      </c>
    </row>
    <row r="62" spans="2:5" ht="20.100000000000001" customHeight="1" thickBot="1" x14ac:dyDescent="0.25">
      <c r="B62" s="4" t="s">
        <v>39</v>
      </c>
      <c r="C62" s="6">
        <v>0.86138613861386137</v>
      </c>
      <c r="D62" s="6">
        <v>0.83529411764705885</v>
      </c>
      <c r="E62" s="6">
        <f t="shared" si="5"/>
        <v>-3.0290736984448903E-2</v>
      </c>
    </row>
    <row r="63" spans="2:5" ht="20.100000000000001" customHeight="1" thickBot="1" x14ac:dyDescent="0.25">
      <c r="B63" s="4" t="s">
        <v>40</v>
      </c>
      <c r="C63" s="6">
        <v>0.9285714285714286</v>
      </c>
      <c r="D63" s="6">
        <v>0.84210526315789469</v>
      </c>
      <c r="E63" s="6">
        <f t="shared" si="5"/>
        <v>-9.3117408906882679E-2</v>
      </c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878</v>
      </c>
      <c r="D70" s="5">
        <v>895</v>
      </c>
      <c r="E70" s="6">
        <f>IF(C70&gt;0,(D70-C70)/C70,"-")</f>
        <v>1.9362186788154899E-2</v>
      </c>
    </row>
    <row r="71" spans="2:10" ht="20.100000000000001" customHeight="1" thickBot="1" x14ac:dyDescent="0.25">
      <c r="B71" s="4" t="s">
        <v>45</v>
      </c>
      <c r="C71" s="5">
        <v>273</v>
      </c>
      <c r="D71" s="5">
        <v>223</v>
      </c>
      <c r="E71" s="6">
        <f t="shared" ref="E71:E77" si="6">IF(C71&gt;0,(D71-C71)/C71,"-")</f>
        <v>-0.18315018315018314</v>
      </c>
    </row>
    <row r="72" spans="2:10" ht="20.100000000000001" customHeight="1" thickBot="1" x14ac:dyDescent="0.25">
      <c r="B72" s="4" t="s">
        <v>43</v>
      </c>
      <c r="C72" s="5">
        <v>0</v>
      </c>
      <c r="D72" s="5">
        <v>4</v>
      </c>
      <c r="E72" s="6" t="str">
        <f t="shared" si="6"/>
        <v>-</v>
      </c>
    </row>
    <row r="73" spans="2:10" ht="20.100000000000001" customHeight="1" thickBot="1" x14ac:dyDescent="0.25">
      <c r="B73" s="4" t="s">
        <v>46</v>
      </c>
      <c r="C73" s="5">
        <v>397</v>
      </c>
      <c r="D73" s="5">
        <v>447</v>
      </c>
      <c r="E73" s="6">
        <f t="shared" si="6"/>
        <v>0.12594458438287154</v>
      </c>
    </row>
    <row r="74" spans="2:10" ht="20.100000000000001" customHeight="1" thickBot="1" x14ac:dyDescent="0.25">
      <c r="B74" s="4" t="s">
        <v>47</v>
      </c>
      <c r="C74" s="5">
        <v>154</v>
      </c>
      <c r="D74" s="5">
        <v>172</v>
      </c>
      <c r="E74" s="6">
        <f t="shared" si="6"/>
        <v>0.11688311688311688</v>
      </c>
    </row>
    <row r="75" spans="2:10" ht="20.100000000000001" customHeight="1" thickBot="1" x14ac:dyDescent="0.25">
      <c r="B75" s="4" t="s">
        <v>48</v>
      </c>
      <c r="C75" s="5">
        <v>53</v>
      </c>
      <c r="D75" s="5">
        <v>49</v>
      </c>
      <c r="E75" s="6">
        <f t="shared" si="6"/>
        <v>-7.5471698113207544E-2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1</v>
      </c>
      <c r="D77" s="5">
        <v>0</v>
      </c>
      <c r="E77" s="6">
        <f t="shared" si="6"/>
        <v>-1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83</v>
      </c>
      <c r="D90" s="5">
        <v>77</v>
      </c>
      <c r="E90" s="6">
        <f>IF(C90&gt;0,(D90-C90)/C90,"-")</f>
        <v>-7.2289156626506021E-2</v>
      </c>
    </row>
    <row r="91" spans="2:5" ht="29.25" thickBot="1" x14ac:dyDescent="0.25">
      <c r="B91" s="4" t="s">
        <v>52</v>
      </c>
      <c r="C91" s="5">
        <v>45</v>
      </c>
      <c r="D91" s="5">
        <v>52</v>
      </c>
      <c r="E91" s="6">
        <f t="shared" ref="E91:E93" si="7">IF(C91&gt;0,(D91-C91)/C91,"-")</f>
        <v>0.15555555555555556</v>
      </c>
    </row>
    <row r="92" spans="2:5" ht="29.25" customHeight="1" thickBot="1" x14ac:dyDescent="0.25">
      <c r="B92" s="4" t="s">
        <v>53</v>
      </c>
      <c r="C92" s="5">
        <v>63</v>
      </c>
      <c r="D92" s="5">
        <v>48</v>
      </c>
      <c r="E92" s="6">
        <f t="shared" si="7"/>
        <v>-0.23809523809523808</v>
      </c>
    </row>
    <row r="93" spans="2:5" ht="29.25" customHeight="1" thickBot="1" x14ac:dyDescent="0.25">
      <c r="B93" s="4" t="s">
        <v>54</v>
      </c>
      <c r="C93" s="6">
        <f>(C90+C91)/(C90+C91+C92)</f>
        <v>0.67015706806282727</v>
      </c>
      <c r="D93" s="6">
        <f>(D90+D91)/(D90+D91+D92)</f>
        <v>0.72881355932203384</v>
      </c>
      <c r="E93" s="6">
        <f t="shared" si="7"/>
        <v>8.7526483050847315E-2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200</v>
      </c>
      <c r="D100" s="5">
        <v>177</v>
      </c>
      <c r="E100" s="6">
        <f>IF(C100&gt;0,(D100-C100)/C100,"-")</f>
        <v>-0.115</v>
      </c>
    </row>
    <row r="101" spans="2:5" ht="20.100000000000001" customHeight="1" thickBot="1" x14ac:dyDescent="0.25">
      <c r="B101" s="4" t="s">
        <v>41</v>
      </c>
      <c r="C101" s="5">
        <v>84</v>
      </c>
      <c r="D101" s="5">
        <v>82</v>
      </c>
      <c r="E101" s="6">
        <f t="shared" ref="E101:E105" si="8">IF(C101&gt;0,(D101-C101)/C101,"-")</f>
        <v>-2.3809523809523808E-2</v>
      </c>
    </row>
    <row r="102" spans="2:5" ht="20.100000000000001" customHeight="1" thickBot="1" x14ac:dyDescent="0.25">
      <c r="B102" s="4" t="s">
        <v>42</v>
      </c>
      <c r="C102" s="5">
        <v>47</v>
      </c>
      <c r="D102" s="5">
        <v>47</v>
      </c>
      <c r="E102" s="6">
        <f t="shared" si="8"/>
        <v>0</v>
      </c>
    </row>
    <row r="103" spans="2:5" ht="20.100000000000001" customHeight="1" thickBot="1" x14ac:dyDescent="0.25">
      <c r="B103" s="4" t="s">
        <v>98</v>
      </c>
      <c r="C103" s="6">
        <f>(C101+C102)/C100</f>
        <v>0.65500000000000003</v>
      </c>
      <c r="D103" s="6">
        <f>(D101+D102)/D100</f>
        <v>0.72881355932203384</v>
      </c>
      <c r="E103" s="6">
        <f t="shared" si="8"/>
        <v>0.1126924569802043</v>
      </c>
    </row>
    <row r="104" spans="2:5" ht="20.100000000000001" customHeight="1" thickBot="1" x14ac:dyDescent="0.25">
      <c r="B104" s="4" t="s">
        <v>39</v>
      </c>
      <c r="C104" s="6">
        <v>0.64122137404580148</v>
      </c>
      <c r="D104" s="6">
        <v>0.7321428571428571</v>
      </c>
      <c r="E104" s="6">
        <f t="shared" si="8"/>
        <v>0.14179421768707484</v>
      </c>
    </row>
    <row r="105" spans="2:5" ht="20.100000000000001" customHeight="1" thickBot="1" x14ac:dyDescent="0.25">
      <c r="B105" s="4" t="s">
        <v>40</v>
      </c>
      <c r="C105" s="6">
        <v>0.6811594202898551</v>
      </c>
      <c r="D105" s="6">
        <v>0.72307692307692306</v>
      </c>
      <c r="E105" s="6">
        <f t="shared" si="8"/>
        <v>6.1538461538461472E-2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187</v>
      </c>
      <c r="D112" s="5">
        <v>166</v>
      </c>
      <c r="E112" s="6">
        <f>IF(C112&gt;0,(D112-C112)/C112,"-")</f>
        <v>-0.11229946524064172</v>
      </c>
    </row>
    <row r="113" spans="2:14" ht="15" thickBot="1" x14ac:dyDescent="0.25">
      <c r="B113" s="4" t="s">
        <v>56</v>
      </c>
      <c r="C113" s="5">
        <v>125</v>
      </c>
      <c r="D113" s="5">
        <v>134</v>
      </c>
      <c r="E113" s="6">
        <f t="shared" ref="E113:E114" si="9">IF(C113&gt;0,(D113-C113)/C113,"-")</f>
        <v>7.1999999999999995E-2</v>
      </c>
    </row>
    <row r="114" spans="2:14" ht="15" thickBot="1" x14ac:dyDescent="0.25">
      <c r="B114" s="4" t="s">
        <v>57</v>
      </c>
      <c r="C114" s="5">
        <v>62</v>
      </c>
      <c r="D114" s="5">
        <v>32</v>
      </c>
      <c r="E114" s="6">
        <f t="shared" si="9"/>
        <v>-0.4838709677419355</v>
      </c>
    </row>
    <row r="115" spans="2:14" x14ac:dyDescent="0.2"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2:14" x14ac:dyDescent="0.2">
      <c r="B116" s="22"/>
      <c r="C116" s="22"/>
      <c r="D116" s="22"/>
      <c r="E116" s="22"/>
      <c r="F116" s="22"/>
      <c r="G116" s="22"/>
      <c r="H116" s="22"/>
      <c r="I116" s="22"/>
      <c r="J116" s="22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1</v>
      </c>
      <c r="F128" s="10">
        <v>1</v>
      </c>
      <c r="G128" s="10">
        <v>0</v>
      </c>
      <c r="H128" s="10">
        <v>0</v>
      </c>
      <c r="I128" s="10">
        <v>0</v>
      </c>
      <c r="J128" s="10">
        <v>0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>
        <f t="shared" si="10"/>
        <v>-1</v>
      </c>
      <c r="N128" s="6">
        <f t="shared" si="10"/>
        <v>-1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0</v>
      </c>
      <c r="E133" s="10">
        <v>1</v>
      </c>
      <c r="F133" s="10">
        <v>1</v>
      </c>
      <c r="G133" s="10">
        <v>0</v>
      </c>
      <c r="H133" s="10">
        <v>0</v>
      </c>
      <c r="I133" s="10">
        <v>0</v>
      </c>
      <c r="J133" s="10">
        <v>0</v>
      </c>
      <c r="K133" s="6" t="str">
        <f t="shared" si="11"/>
        <v>-</v>
      </c>
      <c r="L133" s="6" t="str">
        <f t="shared" si="10"/>
        <v>-</v>
      </c>
      <c r="M133" s="6">
        <f t="shared" si="10"/>
        <v>-1</v>
      </c>
      <c r="N133" s="6">
        <f t="shared" si="10"/>
        <v>-1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>
        <f t="shared" ref="E134:J134" si="12">IF(E128=0,"-",E128/(E128+E129))</f>
        <v>1</v>
      </c>
      <c r="F134" s="6">
        <f t="shared" si="12"/>
        <v>1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3</v>
      </c>
      <c r="H143" s="10">
        <v>0</v>
      </c>
      <c r="I143" s="10">
        <v>1</v>
      </c>
      <c r="J143" s="10">
        <v>4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1</v>
      </c>
      <c r="H144" s="10">
        <v>0</v>
      </c>
      <c r="I144" s="10">
        <v>0</v>
      </c>
      <c r="J144" s="10">
        <v>1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35</v>
      </c>
      <c r="D145" s="10">
        <v>0</v>
      </c>
      <c r="E145" s="10">
        <v>4</v>
      </c>
      <c r="F145" s="10">
        <v>39</v>
      </c>
      <c r="G145" s="10">
        <v>27</v>
      </c>
      <c r="H145" s="10">
        <v>0</v>
      </c>
      <c r="I145" s="10">
        <v>4</v>
      </c>
      <c r="J145" s="10">
        <v>31</v>
      </c>
      <c r="K145" s="6">
        <f t="shared" si="16"/>
        <v>-0.22857142857142856</v>
      </c>
      <c r="L145" s="6" t="str">
        <f t="shared" si="15"/>
        <v>-</v>
      </c>
      <c r="M145" s="6">
        <f t="shared" si="15"/>
        <v>0</v>
      </c>
      <c r="N145" s="6">
        <f t="shared" si="15"/>
        <v>-0.20512820512820512</v>
      </c>
    </row>
    <row r="146" spans="2:14" ht="15" thickBot="1" x14ac:dyDescent="0.25">
      <c r="B146" s="4" t="s">
        <v>74</v>
      </c>
      <c r="C146" s="10">
        <v>9</v>
      </c>
      <c r="D146" s="10">
        <v>0</v>
      </c>
      <c r="E146" s="10">
        <v>1</v>
      </c>
      <c r="F146" s="10">
        <v>10</v>
      </c>
      <c r="G146" s="10">
        <v>1</v>
      </c>
      <c r="H146" s="10">
        <v>0</v>
      </c>
      <c r="I146" s="10">
        <v>1</v>
      </c>
      <c r="J146" s="10">
        <v>2</v>
      </c>
      <c r="K146" s="6">
        <f t="shared" si="16"/>
        <v>-0.88888888888888884</v>
      </c>
      <c r="L146" s="6" t="str">
        <f t="shared" si="15"/>
        <v>-</v>
      </c>
      <c r="M146" s="6">
        <f t="shared" si="15"/>
        <v>0</v>
      </c>
      <c r="N146" s="6">
        <f t="shared" si="15"/>
        <v>-0.8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44</v>
      </c>
      <c r="D148" s="10">
        <v>0</v>
      </c>
      <c r="E148" s="10">
        <v>5</v>
      </c>
      <c r="F148" s="10">
        <v>49</v>
      </c>
      <c r="G148" s="10">
        <v>32</v>
      </c>
      <c r="H148" s="10">
        <v>0</v>
      </c>
      <c r="I148" s="10">
        <v>6</v>
      </c>
      <c r="J148" s="10">
        <v>38</v>
      </c>
      <c r="K148" s="6">
        <f t="shared" ref="K148" si="17">IF(C148=0,"-",(G148-C148)/C148)</f>
        <v>-0.27272727272727271</v>
      </c>
      <c r="L148" s="6" t="str">
        <f t="shared" ref="L148" si="18">IF(D148=0,"-",(H148-D148)/D148)</f>
        <v>-</v>
      </c>
      <c r="M148" s="6">
        <f t="shared" ref="M148" si="19">IF(E148=0,"-",(I148-E148)/E148)</f>
        <v>0.2</v>
      </c>
      <c r="N148" s="6">
        <f t="shared" ref="N148" si="20">IF(F148=0,"-",(J148-F148)/F148)</f>
        <v>-0.22448979591836735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>
        <f t="shared" si="21"/>
        <v>0.1</v>
      </c>
      <c r="H149" s="6" t="str">
        <f t="shared" si="21"/>
        <v>-</v>
      </c>
      <c r="I149" s="6">
        <f t="shared" si="21"/>
        <v>0.2</v>
      </c>
      <c r="J149" s="6">
        <f t="shared" si="21"/>
        <v>0.11428571428571428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>
        <f t="shared" si="21"/>
        <v>0.5</v>
      </c>
      <c r="H150" s="6" t="str">
        <f t="shared" si="21"/>
        <v>-</v>
      </c>
      <c r="I150" s="6" t="str">
        <f t="shared" si="21"/>
        <v>-</v>
      </c>
      <c r="J150" s="6">
        <f t="shared" si="21"/>
        <v>0.33333333333333331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3" spans="2:14" ht="14.25" x14ac:dyDescent="0.2">
      <c r="B153" s="7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44</v>
      </c>
      <c r="D157" s="19">
        <v>28</v>
      </c>
      <c r="E157" s="18">
        <f>IF(C157=0,"-",(D157-C157)/C157)</f>
        <v>-0.36363636363636365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0</v>
      </c>
      <c r="D158" s="19">
        <v>4</v>
      </c>
      <c r="E158" s="18" t="str">
        <f t="shared" ref="E158:E159" si="23">IF(C158=0,"-",(D158-C158)/C158)</f>
        <v>-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1</v>
      </c>
      <c r="D160" s="18">
        <f>IF(D157=0,"-",D157/(D157+D158+D159))</f>
        <v>0.875</v>
      </c>
      <c r="E160" s="18">
        <f>IF(OR(C160="-",D160="-"),"-",(D160-C160)/C160)</f>
        <v>-0.125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</v>
      </c>
      <c r="D166" s="5">
        <v>0</v>
      </c>
      <c r="E166" s="6">
        <f t="shared" ref="E166:E168" si="24">IF(C166=0,"-",(D166-C166)/C166)</f>
        <v>-1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0</v>
      </c>
      <c r="E167" s="6">
        <f t="shared" si="24"/>
        <v>-1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>
        <v>1</v>
      </c>
      <c r="D170" s="6" t="s">
        <v>104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104</v>
      </c>
      <c r="D171" s="6" t="s">
        <v>104</v>
      </c>
      <c r="E171" s="6" t="str">
        <f t="shared" si="25"/>
        <v>-</v>
      </c>
    </row>
    <row r="177" spans="2:10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10" ht="15" thickBot="1" x14ac:dyDescent="0.25">
      <c r="B178" s="15" t="s">
        <v>81</v>
      </c>
      <c r="C178" s="5">
        <v>0</v>
      </c>
      <c r="D178" s="5">
        <v>1</v>
      </c>
      <c r="E178" s="6" t="str">
        <f>IF(C178=0,"-",(D178-C178)/C178)</f>
        <v>-</v>
      </c>
      <c r="H178" s="13"/>
    </row>
    <row r="179" spans="2:10" ht="15" thickBot="1" x14ac:dyDescent="0.25">
      <c r="B179" s="4" t="s">
        <v>43</v>
      </c>
      <c r="C179" s="5">
        <v>0</v>
      </c>
      <c r="D179" s="5">
        <v>1</v>
      </c>
      <c r="E179" s="6" t="str">
        <f t="shared" ref="E179:E185" si="26">IF(C179=0,"-",(D179-C179)/C179)</f>
        <v>-</v>
      </c>
      <c r="H179" s="13"/>
    </row>
    <row r="180" spans="2:10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10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10" ht="15" thickBot="1" x14ac:dyDescent="0.25">
      <c r="B182" s="15" t="s">
        <v>79</v>
      </c>
      <c r="C182" s="5">
        <v>54</v>
      </c>
      <c r="D182" s="5">
        <v>33</v>
      </c>
      <c r="E182" s="6">
        <f t="shared" si="26"/>
        <v>-0.3888888888888889</v>
      </c>
      <c r="H182" s="13"/>
    </row>
    <row r="183" spans="2:10" ht="15" thickBot="1" x14ac:dyDescent="0.25">
      <c r="B183" s="4" t="s">
        <v>47</v>
      </c>
      <c r="C183" s="5">
        <v>49</v>
      </c>
      <c r="D183" s="5">
        <v>27</v>
      </c>
      <c r="E183" s="6">
        <f t="shared" si="26"/>
        <v>-0.44897959183673469</v>
      </c>
      <c r="H183" s="13"/>
    </row>
    <row r="184" spans="2:10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10" ht="15" thickBot="1" x14ac:dyDescent="0.25">
      <c r="B185" s="4" t="s">
        <v>80</v>
      </c>
      <c r="C185" s="5">
        <v>5</v>
      </c>
      <c r="D185" s="5">
        <v>6</v>
      </c>
      <c r="E185" s="6">
        <f t="shared" si="26"/>
        <v>0.2</v>
      </c>
      <c r="H185" s="13"/>
    </row>
    <row r="186" spans="2:10" x14ac:dyDescent="0.2">
      <c r="B186" s="22"/>
      <c r="C186" s="22"/>
      <c r="D186" s="22"/>
      <c r="E186" s="22"/>
      <c r="F186" s="22"/>
      <c r="G186" s="22"/>
      <c r="H186" s="22"/>
      <c r="I186" s="22"/>
      <c r="J186" s="22"/>
    </row>
    <row r="187" spans="2:10" x14ac:dyDescent="0.2">
      <c r="B187" s="22"/>
      <c r="C187" s="22"/>
      <c r="D187" s="22"/>
      <c r="E187" s="22"/>
      <c r="F187" s="22"/>
      <c r="G187" s="22"/>
      <c r="H187" s="22"/>
      <c r="I187" s="22"/>
      <c r="J187" s="22"/>
    </row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1</v>
      </c>
      <c r="D197" s="5">
        <v>3</v>
      </c>
      <c r="E197" s="6">
        <f t="shared" ref="E197:E200" si="27">IF(C197=0,"-",(D197-C197)/C197)</f>
        <v>2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</v>
      </c>
      <c r="D199" s="5">
        <v>3</v>
      </c>
      <c r="E199" s="6">
        <f t="shared" si="27"/>
        <v>2</v>
      </c>
    </row>
    <row r="200" spans="2:5" ht="15" thickBot="1" x14ac:dyDescent="0.25">
      <c r="B200" s="4" t="s">
        <v>85</v>
      </c>
      <c r="C200" s="5">
        <v>1</v>
      </c>
      <c r="D200" s="5">
        <v>3</v>
      </c>
      <c r="E200" s="6">
        <f t="shared" si="27"/>
        <v>2</v>
      </c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</v>
      </c>
      <c r="D208" s="5">
        <v>3</v>
      </c>
      <c r="E208" s="6">
        <f t="shared" si="28"/>
        <v>2</v>
      </c>
    </row>
    <row r="209" spans="2:5" ht="20.100000000000001" customHeight="1" thickBot="1" x14ac:dyDescent="0.25">
      <c r="B209" s="17" t="s">
        <v>86</v>
      </c>
      <c r="C209" s="5">
        <v>0</v>
      </c>
      <c r="D209" s="5">
        <v>0</v>
      </c>
      <c r="E209" s="6" t="str">
        <f t="shared" si="28"/>
        <v>-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3</v>
      </c>
      <c r="E210" s="6">
        <f t="shared" si="28"/>
        <v>2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9</v>
      </c>
      <c r="D221" s="5">
        <v>0</v>
      </c>
      <c r="E221" s="6">
        <f t="shared" ref="E221:E223" si="30">IF(C221=0,"-",(D221-C221)/C221)</f>
        <v>-1</v>
      </c>
    </row>
    <row r="222" spans="2:5" ht="15" thickBot="1" x14ac:dyDescent="0.25">
      <c r="B222" s="16" t="s">
        <v>92</v>
      </c>
      <c r="C222" s="5">
        <v>3</v>
      </c>
      <c r="D222" s="5">
        <v>4</v>
      </c>
      <c r="E222" s="6">
        <f t="shared" si="30"/>
        <v>0.33333333333333331</v>
      </c>
    </row>
    <row r="223" spans="2:5" ht="15" thickBot="1" x14ac:dyDescent="0.25">
      <c r="B223" s="16" t="s">
        <v>93</v>
      </c>
      <c r="C223" s="5">
        <v>14</v>
      </c>
      <c r="D223" s="5">
        <v>7</v>
      </c>
      <c r="E223" s="6">
        <f t="shared" si="30"/>
        <v>-0.5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715</v>
      </c>
      <c r="D14" s="5">
        <v>522</v>
      </c>
      <c r="E14" s="6">
        <f>IF(C14&gt;0,(D14-C14)/C14)</f>
        <v>-0.2699300699300699</v>
      </c>
    </row>
    <row r="15" spans="1:5" ht="20.100000000000001" customHeight="1" thickBot="1" x14ac:dyDescent="0.25">
      <c r="B15" s="4" t="s">
        <v>17</v>
      </c>
      <c r="C15" s="5">
        <v>701</v>
      </c>
      <c r="D15" s="5">
        <v>522</v>
      </c>
      <c r="E15" s="6">
        <f t="shared" ref="E15:E25" si="0">IF(C15&gt;0,(D15-C15)/C15)</f>
        <v>-0.25534950071326679</v>
      </c>
    </row>
    <row r="16" spans="1:5" ht="20.100000000000001" customHeight="1" thickBot="1" x14ac:dyDescent="0.25">
      <c r="B16" s="4" t="s">
        <v>18</v>
      </c>
      <c r="C16" s="5">
        <v>532</v>
      </c>
      <c r="D16" s="5">
        <v>387</v>
      </c>
      <c r="E16" s="6">
        <f t="shared" si="0"/>
        <v>-0.27255639097744361</v>
      </c>
    </row>
    <row r="17" spans="2:5" ht="20.100000000000001" customHeight="1" thickBot="1" x14ac:dyDescent="0.25">
      <c r="B17" s="4" t="s">
        <v>19</v>
      </c>
      <c r="C17" s="5">
        <v>169</v>
      </c>
      <c r="D17" s="5">
        <v>135</v>
      </c>
      <c r="E17" s="6">
        <f t="shared" si="0"/>
        <v>-0.20118343195266272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9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0.24108416547788872</v>
      </c>
      <c r="D20" s="6">
        <f>D17/D15</f>
        <v>0.25862068965517243</v>
      </c>
      <c r="E20" s="6">
        <f t="shared" si="0"/>
        <v>7.2740257090389837E-2</v>
      </c>
    </row>
    <row r="21" spans="2:5" ht="30" customHeight="1" thickBot="1" x14ac:dyDescent="0.25">
      <c r="B21" s="4" t="s">
        <v>23</v>
      </c>
      <c r="C21" s="5">
        <v>96</v>
      </c>
      <c r="D21" s="5">
        <v>118</v>
      </c>
      <c r="E21" s="6">
        <f t="shared" si="0"/>
        <v>0.22916666666666666</v>
      </c>
    </row>
    <row r="22" spans="2:5" ht="20.100000000000001" customHeight="1" thickBot="1" x14ac:dyDescent="0.25">
      <c r="B22" s="4" t="s">
        <v>24</v>
      </c>
      <c r="C22" s="5">
        <v>75</v>
      </c>
      <c r="D22" s="5">
        <v>81</v>
      </c>
      <c r="E22" s="6">
        <f t="shared" si="0"/>
        <v>0.08</v>
      </c>
    </row>
    <row r="23" spans="2:5" ht="20.100000000000001" customHeight="1" thickBot="1" x14ac:dyDescent="0.25">
      <c r="B23" s="4" t="s">
        <v>25</v>
      </c>
      <c r="C23" s="5">
        <v>21</v>
      </c>
      <c r="D23" s="5">
        <v>37</v>
      </c>
      <c r="E23" s="6">
        <f t="shared" si="0"/>
        <v>0.76190476190476186</v>
      </c>
    </row>
    <row r="24" spans="2:5" ht="20.100000000000001" customHeight="1" thickBot="1" x14ac:dyDescent="0.25">
      <c r="B24" s="4" t="s">
        <v>21</v>
      </c>
      <c r="C24" s="6">
        <f>C23/C21</f>
        <v>0.21875</v>
      </c>
      <c r="D24" s="6">
        <f t="shared" ref="D24" si="1">D23/D21</f>
        <v>0.3135593220338983</v>
      </c>
      <c r="E24" s="6">
        <f t="shared" si="0"/>
        <v>0.43341404358353508</v>
      </c>
    </row>
    <row r="25" spans="2:5" ht="20.100000000000001" customHeight="1" thickBot="1" x14ac:dyDescent="0.25">
      <c r="B25" s="7" t="s">
        <v>26</v>
      </c>
      <c r="C25" s="6">
        <v>0.13111062482348695</v>
      </c>
      <c r="D25" s="6">
        <v>9.798805371697597E-2</v>
      </c>
      <c r="E25" s="6">
        <f t="shared" si="0"/>
        <v>-0.25263071662654041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262</v>
      </c>
      <c r="D34" s="5">
        <v>168</v>
      </c>
      <c r="E34" s="6">
        <f>IF(C34&gt;0,(D34-C34)/C34,"-")</f>
        <v>-0.35877862595419846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214</v>
      </c>
      <c r="D36" s="5">
        <v>124</v>
      </c>
      <c r="E36" s="6">
        <f t="shared" si="2"/>
        <v>-0.42056074766355139</v>
      </c>
    </row>
    <row r="37" spans="2:5" ht="20.100000000000001" customHeight="1" thickBot="1" x14ac:dyDescent="0.25">
      <c r="B37" s="4" t="s">
        <v>30</v>
      </c>
      <c r="C37" s="5">
        <v>48</v>
      </c>
      <c r="D37" s="5">
        <v>44</v>
      </c>
      <c r="E37" s="6">
        <f t="shared" si="2"/>
        <v>-8.3333333333333329E-2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110</v>
      </c>
      <c r="D44" s="5">
        <v>59</v>
      </c>
      <c r="E44" s="6">
        <f>IF(C44&gt;0,(D44-C44)/C44,"-")</f>
        <v>-0.46363636363636362</v>
      </c>
    </row>
    <row r="45" spans="2:5" ht="20.100000000000001" customHeight="1" thickBot="1" x14ac:dyDescent="0.25">
      <c r="B45" s="4" t="s">
        <v>34</v>
      </c>
      <c r="C45" s="5">
        <v>17</v>
      </c>
      <c r="D45" s="5">
        <v>12</v>
      </c>
      <c r="E45" s="6">
        <f t="shared" ref="E45:E51" si="3">IF(C45&gt;0,(D45-C45)/C45,"-")</f>
        <v>-0.29411764705882354</v>
      </c>
    </row>
    <row r="46" spans="2:5" ht="20.100000000000001" customHeight="1" thickBot="1" x14ac:dyDescent="0.25">
      <c r="B46" s="4" t="s">
        <v>31</v>
      </c>
      <c r="C46" s="5">
        <v>6</v>
      </c>
      <c r="D46" s="5">
        <v>3</v>
      </c>
      <c r="E46" s="6">
        <f t="shared" si="3"/>
        <v>-0.5</v>
      </c>
    </row>
    <row r="47" spans="2:5" ht="20.100000000000001" customHeight="1" thickBot="1" x14ac:dyDescent="0.25">
      <c r="B47" s="4" t="s">
        <v>32</v>
      </c>
      <c r="C47" s="5">
        <v>222</v>
      </c>
      <c r="D47" s="5">
        <v>184</v>
      </c>
      <c r="E47" s="6">
        <f t="shared" si="3"/>
        <v>-0.17117117117117117</v>
      </c>
    </row>
    <row r="48" spans="2:5" ht="20.100000000000001" customHeight="1" thickBot="1" x14ac:dyDescent="0.25">
      <c r="B48" s="4" t="s">
        <v>35</v>
      </c>
      <c r="C48" s="5">
        <v>181</v>
      </c>
      <c r="D48" s="5">
        <v>144</v>
      </c>
      <c r="E48" s="6">
        <f t="shared" si="3"/>
        <v>-0.20441988950276244</v>
      </c>
    </row>
    <row r="49" spans="2:5" ht="20.100000000000001" customHeight="1" thickBot="1" x14ac:dyDescent="0.25">
      <c r="B49" s="4" t="s">
        <v>67</v>
      </c>
      <c r="C49" s="5">
        <v>96</v>
      </c>
      <c r="D49" s="5">
        <v>136</v>
      </c>
      <c r="E49" s="6">
        <f t="shared" si="3"/>
        <v>0.41666666666666669</v>
      </c>
    </row>
    <row r="50" spans="2:5" ht="20.100000000000001" customHeight="1" collapsed="1" thickBot="1" x14ac:dyDescent="0.25">
      <c r="B50" s="4" t="s">
        <v>36</v>
      </c>
      <c r="C50" s="6">
        <f>C44/(C44+C45)</f>
        <v>0.86614173228346458</v>
      </c>
      <c r="D50" s="6">
        <f>D44/(D44+D45)</f>
        <v>0.83098591549295775</v>
      </c>
      <c r="E50" s="6">
        <f t="shared" si="3"/>
        <v>-4.0588988476312433E-2</v>
      </c>
    </row>
    <row r="51" spans="2:5" ht="20.100000000000001" customHeight="1" thickBot="1" x14ac:dyDescent="0.25">
      <c r="B51" s="4" t="s">
        <v>37</v>
      </c>
      <c r="C51" s="6">
        <f>C47/(C46+C47)</f>
        <v>0.97368421052631582</v>
      </c>
      <c r="D51" s="6">
        <f t="shared" ref="D51" si="4">D47/(D46+D47)</f>
        <v>0.98395721925133695</v>
      </c>
      <c r="E51" s="6">
        <f t="shared" si="3"/>
        <v>1.0550657609481156E-2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128</v>
      </c>
      <c r="D58" s="5">
        <v>71</v>
      </c>
      <c r="E58" s="6">
        <f>IF(C58&gt;0,(D58-C58)/C58,"-")</f>
        <v>-0.4453125</v>
      </c>
    </row>
    <row r="59" spans="2:5" ht="20.100000000000001" customHeight="1" thickBot="1" x14ac:dyDescent="0.25">
      <c r="B59" s="4" t="s">
        <v>41</v>
      </c>
      <c r="C59" s="5">
        <v>90</v>
      </c>
      <c r="D59" s="5">
        <v>47</v>
      </c>
      <c r="E59" s="6">
        <f t="shared" ref="E59:E63" si="5">IF(C59&gt;0,(D59-C59)/C59,"-")</f>
        <v>-0.4777777777777778</v>
      </c>
    </row>
    <row r="60" spans="2:5" ht="20.100000000000001" customHeight="1" thickBot="1" x14ac:dyDescent="0.25">
      <c r="B60" s="4" t="s">
        <v>42</v>
      </c>
      <c r="C60" s="5">
        <v>21</v>
      </c>
      <c r="D60" s="5">
        <v>12</v>
      </c>
      <c r="E60" s="6">
        <f t="shared" si="5"/>
        <v>-0.42857142857142855</v>
      </c>
    </row>
    <row r="61" spans="2:5" ht="20.100000000000001" customHeight="1" collapsed="1" thickBot="1" x14ac:dyDescent="0.25">
      <c r="B61" s="4" t="s">
        <v>98</v>
      </c>
      <c r="C61" s="6">
        <f>(C59+C60)/C58</f>
        <v>0.8671875</v>
      </c>
      <c r="D61" s="6">
        <f>(D59+D60)/D58</f>
        <v>0.83098591549295775</v>
      </c>
      <c r="E61" s="6">
        <f t="shared" si="5"/>
        <v>-4.1745971323436111E-2</v>
      </c>
    </row>
    <row r="62" spans="2:5" ht="20.100000000000001" customHeight="1" thickBot="1" x14ac:dyDescent="0.25">
      <c r="B62" s="4" t="s">
        <v>39</v>
      </c>
      <c r="C62" s="6">
        <v>0.86538461538461542</v>
      </c>
      <c r="D62" s="6">
        <v>0.81034482758620685</v>
      </c>
      <c r="E62" s="6">
        <f t="shared" si="5"/>
        <v>-6.3601532567049895E-2</v>
      </c>
    </row>
    <row r="63" spans="2:5" ht="20.100000000000001" customHeight="1" thickBot="1" x14ac:dyDescent="0.25">
      <c r="B63" s="4" t="s">
        <v>40</v>
      </c>
      <c r="C63" s="6">
        <v>0.875</v>
      </c>
      <c r="D63" s="6">
        <v>0.92307692307692313</v>
      </c>
      <c r="E63" s="6">
        <f t="shared" si="5"/>
        <v>5.4945054945055007E-2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905</v>
      </c>
      <c r="D70" s="5">
        <v>715</v>
      </c>
      <c r="E70" s="6">
        <f>IF(C70&gt;0,(D70-C70)/C70,"-")</f>
        <v>-0.20994475138121546</v>
      </c>
    </row>
    <row r="71" spans="2:10" ht="20.100000000000001" customHeight="1" thickBot="1" x14ac:dyDescent="0.25">
      <c r="B71" s="4" t="s">
        <v>45</v>
      </c>
      <c r="C71" s="5">
        <v>260</v>
      </c>
      <c r="D71" s="5">
        <v>164</v>
      </c>
      <c r="E71" s="6">
        <f t="shared" ref="E71:E77" si="6">IF(C71&gt;0,(D71-C71)/C71,"-")</f>
        <v>-0.36923076923076925</v>
      </c>
    </row>
    <row r="72" spans="2:10" ht="20.100000000000001" customHeight="1" thickBot="1" x14ac:dyDescent="0.25">
      <c r="B72" s="4" t="s">
        <v>43</v>
      </c>
      <c r="C72" s="5">
        <v>1</v>
      </c>
      <c r="D72" s="5">
        <v>2</v>
      </c>
      <c r="E72" s="6">
        <f t="shared" si="6"/>
        <v>1</v>
      </c>
    </row>
    <row r="73" spans="2:10" ht="20.100000000000001" customHeight="1" thickBot="1" x14ac:dyDescent="0.25">
      <c r="B73" s="4" t="s">
        <v>46</v>
      </c>
      <c r="C73" s="5">
        <v>422</v>
      </c>
      <c r="D73" s="5">
        <v>345</v>
      </c>
      <c r="E73" s="6">
        <f t="shared" si="6"/>
        <v>-0.18246445497630331</v>
      </c>
    </row>
    <row r="74" spans="2:10" ht="20.100000000000001" customHeight="1" thickBot="1" x14ac:dyDescent="0.25">
      <c r="B74" s="4" t="s">
        <v>47</v>
      </c>
      <c r="C74" s="5">
        <v>193</v>
      </c>
      <c r="D74" s="5">
        <v>183</v>
      </c>
      <c r="E74" s="6">
        <f t="shared" si="6"/>
        <v>-5.181347150259067E-2</v>
      </c>
    </row>
    <row r="75" spans="2:10" ht="20.100000000000001" customHeight="1" thickBot="1" x14ac:dyDescent="0.25">
      <c r="B75" s="4" t="s">
        <v>48</v>
      </c>
      <c r="C75" s="5">
        <v>29</v>
      </c>
      <c r="D75" s="5">
        <v>21</v>
      </c>
      <c r="E75" s="6">
        <f t="shared" si="6"/>
        <v>-0.27586206896551724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57</v>
      </c>
      <c r="D90" s="5">
        <v>55</v>
      </c>
      <c r="E90" s="6">
        <f>IF(C90&gt;0,(D90-C90)/C90,"-")</f>
        <v>-3.5087719298245612E-2</v>
      </c>
    </row>
    <row r="91" spans="2:5" ht="29.25" thickBot="1" x14ac:dyDescent="0.25">
      <c r="B91" s="4" t="s">
        <v>52</v>
      </c>
      <c r="C91" s="5">
        <v>52</v>
      </c>
      <c r="D91" s="5">
        <v>39</v>
      </c>
      <c r="E91" s="6">
        <f t="shared" ref="E91:E93" si="7">IF(C91&gt;0,(D91-C91)/C91,"-")</f>
        <v>-0.25</v>
      </c>
    </row>
    <row r="92" spans="2:5" ht="29.25" customHeight="1" thickBot="1" x14ac:dyDescent="0.25">
      <c r="B92" s="4" t="s">
        <v>53</v>
      </c>
      <c r="C92" s="5">
        <v>49</v>
      </c>
      <c r="D92" s="5">
        <v>32</v>
      </c>
      <c r="E92" s="6">
        <f t="shared" si="7"/>
        <v>-0.34693877551020408</v>
      </c>
    </row>
    <row r="93" spans="2:5" ht="29.25" customHeight="1" thickBot="1" x14ac:dyDescent="0.25">
      <c r="B93" s="4" t="s">
        <v>54</v>
      </c>
      <c r="C93" s="6">
        <f>(C90+C91)/(C90+C91+C92)</f>
        <v>0.689873417721519</v>
      </c>
      <c r="D93" s="6">
        <f>(D90+D91)/(D90+D91+D92)</f>
        <v>0.74603174603174605</v>
      </c>
      <c r="E93" s="6">
        <f t="shared" si="7"/>
        <v>8.1403815348769476E-2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161</v>
      </c>
      <c r="D100" s="5">
        <v>127</v>
      </c>
      <c r="E100" s="6">
        <f>IF(C100&gt;0,(D100-C100)/C100,"-")</f>
        <v>-0.21118012422360249</v>
      </c>
    </row>
    <row r="101" spans="2:5" ht="20.100000000000001" customHeight="1" thickBot="1" x14ac:dyDescent="0.25">
      <c r="B101" s="4" t="s">
        <v>41</v>
      </c>
      <c r="C101" s="5">
        <v>99</v>
      </c>
      <c r="D101" s="5">
        <v>82</v>
      </c>
      <c r="E101" s="6">
        <f t="shared" ref="E101:E105" si="8">IF(C101&gt;0,(D101-C101)/C101,"-")</f>
        <v>-0.17171717171717171</v>
      </c>
    </row>
    <row r="102" spans="2:5" ht="20.100000000000001" customHeight="1" thickBot="1" x14ac:dyDescent="0.25">
      <c r="B102" s="4" t="s">
        <v>42</v>
      </c>
      <c r="C102" s="5">
        <v>10</v>
      </c>
      <c r="D102" s="5">
        <v>13</v>
      </c>
      <c r="E102" s="6">
        <f t="shared" si="8"/>
        <v>0.3</v>
      </c>
    </row>
    <row r="103" spans="2:5" ht="20.100000000000001" customHeight="1" thickBot="1" x14ac:dyDescent="0.25">
      <c r="B103" s="4" t="s">
        <v>98</v>
      </c>
      <c r="C103" s="6">
        <f>(C101+C102)/C100</f>
        <v>0.67701863354037262</v>
      </c>
      <c r="D103" s="6">
        <f>(D101+D102)/D100</f>
        <v>0.74803149606299213</v>
      </c>
      <c r="E103" s="6">
        <f t="shared" si="8"/>
        <v>0.10489055840497012</v>
      </c>
    </row>
    <row r="104" spans="2:5" ht="20.100000000000001" customHeight="1" thickBot="1" x14ac:dyDescent="0.25">
      <c r="B104" s="4" t="s">
        <v>39</v>
      </c>
      <c r="C104" s="6">
        <v>0.66891891891891897</v>
      </c>
      <c r="D104" s="6">
        <v>0.74545454545454548</v>
      </c>
      <c r="E104" s="6">
        <f t="shared" si="8"/>
        <v>0.114416896235078</v>
      </c>
    </row>
    <row r="105" spans="2:5" ht="20.100000000000001" customHeight="1" thickBot="1" x14ac:dyDescent="0.25">
      <c r="B105" s="4" t="s">
        <v>40</v>
      </c>
      <c r="C105" s="6">
        <v>0.76923076923076927</v>
      </c>
      <c r="D105" s="6">
        <v>0.76470588235294112</v>
      </c>
      <c r="E105" s="6">
        <f t="shared" si="8"/>
        <v>-5.8823529411765937E-3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174</v>
      </c>
      <c r="D112" s="5">
        <v>166</v>
      </c>
      <c r="E112" s="6">
        <f>IF(C112&gt;0,(D112-C112)/C112,"-")</f>
        <v>-4.5977011494252873E-2</v>
      </c>
    </row>
    <row r="113" spans="2:14" ht="15" thickBot="1" x14ac:dyDescent="0.25">
      <c r="B113" s="4" t="s">
        <v>56</v>
      </c>
      <c r="C113" s="5">
        <v>107</v>
      </c>
      <c r="D113" s="5">
        <v>94</v>
      </c>
      <c r="E113" s="6">
        <f t="shared" ref="E113:E114" si="9">IF(C113&gt;0,(D113-C113)/C113,"-")</f>
        <v>-0.12149532710280374</v>
      </c>
    </row>
    <row r="114" spans="2:14" ht="15" thickBot="1" x14ac:dyDescent="0.25">
      <c r="B114" s="4" t="s">
        <v>57</v>
      </c>
      <c r="C114" s="5">
        <v>67</v>
      </c>
      <c r="D114" s="5">
        <v>72</v>
      </c>
      <c r="E114" s="6">
        <f t="shared" si="9"/>
        <v>7.4626865671641784E-2</v>
      </c>
    </row>
    <row r="115" spans="2:14" x14ac:dyDescent="0.2"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2:14" x14ac:dyDescent="0.2">
      <c r="B116" s="22"/>
      <c r="C116" s="22"/>
      <c r="D116" s="22"/>
      <c r="E116" s="22"/>
      <c r="F116" s="22"/>
      <c r="G116" s="22"/>
      <c r="H116" s="22"/>
      <c r="I116" s="22"/>
      <c r="J116" s="22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2</v>
      </c>
      <c r="D128" s="10">
        <v>1</v>
      </c>
      <c r="E128" s="10">
        <v>1</v>
      </c>
      <c r="F128" s="10">
        <v>4</v>
      </c>
      <c r="G128" s="10">
        <v>0</v>
      </c>
      <c r="H128" s="10">
        <v>1</v>
      </c>
      <c r="I128" s="10">
        <v>0</v>
      </c>
      <c r="J128" s="10">
        <v>1</v>
      </c>
      <c r="K128" s="6">
        <f>IF(C128=0,"-",(G128-C128)/C128)</f>
        <v>-1</v>
      </c>
      <c r="L128" s="6">
        <f t="shared" ref="L128:N133" si="10">IF(D128=0,"-",(H128-D128)/D128)</f>
        <v>0</v>
      </c>
      <c r="M128" s="6">
        <f t="shared" si="10"/>
        <v>-1</v>
      </c>
      <c r="N128" s="6">
        <f t="shared" si="10"/>
        <v>-0.75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1</v>
      </c>
      <c r="H129" s="10">
        <v>0</v>
      </c>
      <c r="I129" s="10">
        <v>0</v>
      </c>
      <c r="J129" s="10">
        <v>1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2</v>
      </c>
      <c r="D133" s="10">
        <v>1</v>
      </c>
      <c r="E133" s="10">
        <v>1</v>
      </c>
      <c r="F133" s="10">
        <v>4</v>
      </c>
      <c r="G133" s="10">
        <v>1</v>
      </c>
      <c r="H133" s="10">
        <v>1</v>
      </c>
      <c r="I133" s="10">
        <v>0</v>
      </c>
      <c r="J133" s="10">
        <v>2</v>
      </c>
      <c r="K133" s="6">
        <f t="shared" si="11"/>
        <v>-0.5</v>
      </c>
      <c r="L133" s="6">
        <f t="shared" si="10"/>
        <v>0</v>
      </c>
      <c r="M133" s="6">
        <f t="shared" si="10"/>
        <v>-1</v>
      </c>
      <c r="N133" s="6">
        <f t="shared" si="10"/>
        <v>-0.5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>
        <f>IF(D128=0,"-",D128/(D128+D129))</f>
        <v>1</v>
      </c>
      <c r="E134" s="6">
        <f t="shared" ref="E134:J134" si="12">IF(E128=0,"-",E128/(E128+E129))</f>
        <v>1</v>
      </c>
      <c r="F134" s="6">
        <f t="shared" si="12"/>
        <v>1</v>
      </c>
      <c r="G134" s="6" t="str">
        <f t="shared" si="12"/>
        <v>-</v>
      </c>
      <c r="H134" s="6">
        <f t="shared" si="12"/>
        <v>1</v>
      </c>
      <c r="I134" s="6" t="str">
        <f t="shared" si="12"/>
        <v>-</v>
      </c>
      <c r="J134" s="6">
        <f t="shared" si="12"/>
        <v>0.5</v>
      </c>
      <c r="K134" s="6" t="str">
        <f>IF(OR(C134="-",G134="-"),"-",(G134-C134)/C134)</f>
        <v>-</v>
      </c>
      <c r="L134" s="6">
        <f t="shared" ref="L134:N135" si="13">IF(OR(D134="-",H134="-"),"-",(H134-D134)/D134)</f>
        <v>0</v>
      </c>
      <c r="M134" s="6" t="str">
        <f t="shared" si="13"/>
        <v>-</v>
      </c>
      <c r="N134" s="6">
        <f t="shared" si="13"/>
        <v>-0.5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6</v>
      </c>
      <c r="D143" s="10">
        <v>0</v>
      </c>
      <c r="E143" s="10">
        <v>3</v>
      </c>
      <c r="F143" s="10">
        <v>9</v>
      </c>
      <c r="G143" s="10">
        <v>4</v>
      </c>
      <c r="H143" s="10">
        <v>0</v>
      </c>
      <c r="I143" s="10">
        <v>2</v>
      </c>
      <c r="J143" s="10">
        <v>6</v>
      </c>
      <c r="K143" s="6">
        <f>IF(C143=0,"-",(G143-C143)/C143)</f>
        <v>-0.33333333333333331</v>
      </c>
      <c r="L143" s="6" t="str">
        <f t="shared" ref="L143:N147" si="15">IF(D143=0,"-",(H143-D143)/D143)</f>
        <v>-</v>
      </c>
      <c r="M143" s="6">
        <f t="shared" si="15"/>
        <v>-0.33333333333333331</v>
      </c>
      <c r="N143" s="6">
        <f t="shared" si="15"/>
        <v>-0.33333333333333331</v>
      </c>
    </row>
    <row r="144" spans="2:14" ht="15" thickBot="1" x14ac:dyDescent="0.25">
      <c r="B144" s="4" t="s">
        <v>72</v>
      </c>
      <c r="C144" s="10">
        <v>6</v>
      </c>
      <c r="D144" s="10">
        <v>0</v>
      </c>
      <c r="E144" s="10">
        <v>2</v>
      </c>
      <c r="F144" s="10">
        <v>8</v>
      </c>
      <c r="G144" s="10">
        <v>2</v>
      </c>
      <c r="H144" s="10">
        <v>0</v>
      </c>
      <c r="I144" s="10">
        <v>0</v>
      </c>
      <c r="J144" s="10">
        <v>2</v>
      </c>
      <c r="K144" s="6">
        <f t="shared" ref="K144:K147" si="16">IF(C144=0,"-",(G144-C144)/C144)</f>
        <v>-0.66666666666666663</v>
      </c>
      <c r="L144" s="6" t="str">
        <f t="shared" si="15"/>
        <v>-</v>
      </c>
      <c r="M144" s="6">
        <f t="shared" si="15"/>
        <v>-1</v>
      </c>
      <c r="N144" s="6">
        <f t="shared" si="15"/>
        <v>-0.75</v>
      </c>
    </row>
    <row r="145" spans="2:14" ht="15" thickBot="1" x14ac:dyDescent="0.25">
      <c r="B145" s="4" t="s">
        <v>73</v>
      </c>
      <c r="C145" s="10">
        <v>23</v>
      </c>
      <c r="D145" s="10">
        <v>0</v>
      </c>
      <c r="E145" s="10">
        <v>12</v>
      </c>
      <c r="F145" s="10">
        <v>35</v>
      </c>
      <c r="G145" s="10">
        <v>13</v>
      </c>
      <c r="H145" s="10">
        <v>0</v>
      </c>
      <c r="I145" s="10">
        <v>2</v>
      </c>
      <c r="J145" s="10">
        <v>15</v>
      </c>
      <c r="K145" s="6">
        <f t="shared" si="16"/>
        <v>-0.43478260869565216</v>
      </c>
      <c r="L145" s="6" t="str">
        <f t="shared" si="15"/>
        <v>-</v>
      </c>
      <c r="M145" s="6">
        <f t="shared" si="15"/>
        <v>-0.83333333333333337</v>
      </c>
      <c r="N145" s="6">
        <f t="shared" si="15"/>
        <v>-0.5714285714285714</v>
      </c>
    </row>
    <row r="146" spans="2:14" ht="15" thickBot="1" x14ac:dyDescent="0.25">
      <c r="B146" s="4" t="s">
        <v>74</v>
      </c>
      <c r="C146" s="10">
        <v>3</v>
      </c>
      <c r="D146" s="10">
        <v>0</v>
      </c>
      <c r="E146" s="10">
        <v>8</v>
      </c>
      <c r="F146" s="10">
        <v>11</v>
      </c>
      <c r="G146" s="10">
        <v>4</v>
      </c>
      <c r="H146" s="10">
        <v>0</v>
      </c>
      <c r="I146" s="10">
        <v>1</v>
      </c>
      <c r="J146" s="10">
        <v>5</v>
      </c>
      <c r="K146" s="6">
        <f t="shared" si="16"/>
        <v>0.33333333333333331</v>
      </c>
      <c r="L146" s="6" t="str">
        <f t="shared" si="15"/>
        <v>-</v>
      </c>
      <c r="M146" s="6">
        <f t="shared" si="15"/>
        <v>-0.875</v>
      </c>
      <c r="N146" s="6">
        <f t="shared" si="15"/>
        <v>-0.54545454545454541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38</v>
      </c>
      <c r="D148" s="10">
        <v>0</v>
      </c>
      <c r="E148" s="10">
        <v>25</v>
      </c>
      <c r="F148" s="10">
        <v>63</v>
      </c>
      <c r="G148" s="10">
        <v>23</v>
      </c>
      <c r="H148" s="10">
        <v>0</v>
      </c>
      <c r="I148" s="10">
        <v>5</v>
      </c>
      <c r="J148" s="10">
        <v>28</v>
      </c>
      <c r="K148" s="6">
        <f t="shared" ref="K148" si="17">IF(C148=0,"-",(G148-C148)/C148)</f>
        <v>-0.39473684210526316</v>
      </c>
      <c r="L148" s="6" t="str">
        <f t="shared" ref="L148" si="18">IF(D148=0,"-",(H148-D148)/D148)</f>
        <v>-</v>
      </c>
      <c r="M148" s="6">
        <f t="shared" ref="M148" si="19">IF(E148=0,"-",(I148-E148)/E148)</f>
        <v>-0.8</v>
      </c>
      <c r="N148" s="6">
        <f t="shared" ref="N148" si="20">IF(F148=0,"-",(J148-F148)/F148)</f>
        <v>-0.55555555555555558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0.20689655172413793</v>
      </c>
      <c r="D149" s="6" t="str">
        <f t="shared" si="21"/>
        <v>-</v>
      </c>
      <c r="E149" s="6">
        <f t="shared" si="21"/>
        <v>0.2</v>
      </c>
      <c r="F149" s="6">
        <f t="shared" si="21"/>
        <v>0.20454545454545456</v>
      </c>
      <c r="G149" s="6">
        <f t="shared" si="21"/>
        <v>0.23529411764705882</v>
      </c>
      <c r="H149" s="6" t="str">
        <f t="shared" si="21"/>
        <v>-</v>
      </c>
      <c r="I149" s="6">
        <f t="shared" si="21"/>
        <v>0.5</v>
      </c>
      <c r="J149" s="6">
        <f t="shared" si="21"/>
        <v>0.2857142857142857</v>
      </c>
      <c r="K149" s="6">
        <f>IF(OR(C149="-",G149="-"),"-",(G149-C149)/C149)</f>
        <v>0.13725490196078433</v>
      </c>
      <c r="L149" s="6" t="str">
        <f t="shared" ref="L149:N150" si="22">IF(OR(D149="-",H149="-"),"-",(H149-D149)/D149)</f>
        <v>-</v>
      </c>
      <c r="M149" s="6">
        <f t="shared" si="22"/>
        <v>1.4999999999999998</v>
      </c>
      <c r="N149" s="6">
        <f t="shared" si="22"/>
        <v>0.39682539682539664</v>
      </c>
    </row>
    <row r="150" spans="2:14" ht="29.25" thickBot="1" x14ac:dyDescent="0.25">
      <c r="B150" s="7" t="s">
        <v>77</v>
      </c>
      <c r="C150" s="6">
        <f t="shared" si="21"/>
        <v>0.66666666666666663</v>
      </c>
      <c r="D150" s="6" t="str">
        <f t="shared" si="21"/>
        <v>-</v>
      </c>
      <c r="E150" s="6">
        <f t="shared" si="21"/>
        <v>0.2</v>
      </c>
      <c r="F150" s="6">
        <f t="shared" si="21"/>
        <v>0.42105263157894735</v>
      </c>
      <c r="G150" s="6">
        <f t="shared" si="21"/>
        <v>0.33333333333333331</v>
      </c>
      <c r="H150" s="6" t="str">
        <f t="shared" si="21"/>
        <v>-</v>
      </c>
      <c r="I150" s="6" t="str">
        <f t="shared" si="21"/>
        <v>-</v>
      </c>
      <c r="J150" s="6">
        <f t="shared" si="21"/>
        <v>0.2857142857142857</v>
      </c>
      <c r="K150" s="6">
        <f>IF(OR(C150="-",G150="-"),"-",(G150-C150)/C150)</f>
        <v>-0.5</v>
      </c>
      <c r="L150" s="6" t="str">
        <f t="shared" si="22"/>
        <v>-</v>
      </c>
      <c r="M150" s="6" t="str">
        <f t="shared" si="22"/>
        <v>-</v>
      </c>
      <c r="N150" s="6">
        <f t="shared" si="22"/>
        <v>-0.32142857142857145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26</v>
      </c>
      <c r="D157" s="19">
        <v>17</v>
      </c>
      <c r="E157" s="18">
        <f>IF(C157=0,"-",(D157-C157)/C157)</f>
        <v>-0.34615384615384615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12</v>
      </c>
      <c r="D158" s="19">
        <v>6</v>
      </c>
      <c r="E158" s="18">
        <f t="shared" ref="E158:E159" si="23">IF(C158=0,"-",(D158-C158)/C158)</f>
        <v>-0.5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0.68421052631578949</v>
      </c>
      <c r="D160" s="18">
        <f>IF(D157=0,"-",D157/(D157+D158+D159))</f>
        <v>0.73913043478260865</v>
      </c>
      <c r="E160" s="18">
        <f>IF(OR(C160="-",D160="-"),"-",(D160-C160)/C160)</f>
        <v>8.0267558528427999E-2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4</v>
      </c>
      <c r="D166" s="5">
        <v>2</v>
      </c>
      <c r="E166" s="6">
        <f t="shared" ref="E166:E168" si="24">IF(C166=0,"-",(D166-C166)/C166)</f>
        <v>-0.5</v>
      </c>
    </row>
    <row r="167" spans="2:14" ht="20.100000000000001" customHeight="1" thickBot="1" x14ac:dyDescent="0.25">
      <c r="B167" s="4" t="s">
        <v>41</v>
      </c>
      <c r="C167" s="5">
        <v>4</v>
      </c>
      <c r="D167" s="5">
        <v>1</v>
      </c>
      <c r="E167" s="6">
        <f t="shared" si="24"/>
        <v>-0.75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0.5</v>
      </c>
      <c r="E169" s="6">
        <f t="shared" ref="E169:E171" si="25">IF(OR(C169="-",D169="-"),"-",(D169-C169)/C169)</f>
        <v>-0.5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0.5</v>
      </c>
      <c r="E170" s="6">
        <f t="shared" si="25"/>
        <v>-0.5</v>
      </c>
    </row>
    <row r="171" spans="2:14" ht="20.100000000000001" customHeight="1" thickBot="1" x14ac:dyDescent="0.25">
      <c r="B171" s="4" t="s">
        <v>40</v>
      </c>
      <c r="C171" s="6" t="s">
        <v>104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10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10" ht="15" thickBot="1" x14ac:dyDescent="0.25">
      <c r="B178" s="15" t="s">
        <v>81</v>
      </c>
      <c r="C178" s="5">
        <v>2</v>
      </c>
      <c r="D178" s="5">
        <v>0</v>
      </c>
      <c r="E178" s="6">
        <f>IF(C178=0,"-",(D178-C178)/C178)</f>
        <v>-1</v>
      </c>
      <c r="H178" s="13"/>
    </row>
    <row r="179" spans="2:10" ht="15" thickBot="1" x14ac:dyDescent="0.25">
      <c r="B179" s="4" t="s">
        <v>43</v>
      </c>
      <c r="C179" s="5">
        <v>0</v>
      </c>
      <c r="D179" s="5">
        <v>0</v>
      </c>
      <c r="E179" s="6" t="str">
        <f t="shared" ref="E179:E185" si="26">IF(C179=0,"-",(D179-C179)/C179)</f>
        <v>-</v>
      </c>
      <c r="H179" s="13"/>
    </row>
    <row r="180" spans="2:10" ht="15" thickBot="1" x14ac:dyDescent="0.25">
      <c r="B180" s="4" t="s">
        <v>47</v>
      </c>
      <c r="C180" s="5">
        <v>1</v>
      </c>
      <c r="D180" s="5">
        <v>0</v>
      </c>
      <c r="E180" s="6">
        <f t="shared" si="26"/>
        <v>-1</v>
      </c>
      <c r="H180" s="13"/>
    </row>
    <row r="181" spans="2:10" ht="15" thickBot="1" x14ac:dyDescent="0.25">
      <c r="B181" s="4" t="s">
        <v>78</v>
      </c>
      <c r="C181" s="5">
        <v>1</v>
      </c>
      <c r="D181" s="5">
        <v>0</v>
      </c>
      <c r="E181" s="6">
        <f t="shared" si="26"/>
        <v>-1</v>
      </c>
      <c r="H181" s="13"/>
    </row>
    <row r="182" spans="2:10" ht="15" thickBot="1" x14ac:dyDescent="0.25">
      <c r="B182" s="15" t="s">
        <v>79</v>
      </c>
      <c r="C182" s="5">
        <v>55</v>
      </c>
      <c r="D182" s="5">
        <v>31</v>
      </c>
      <c r="E182" s="6">
        <f t="shared" si="26"/>
        <v>-0.43636363636363634</v>
      </c>
      <c r="H182" s="13"/>
    </row>
    <row r="183" spans="2:10" ht="15" thickBot="1" x14ac:dyDescent="0.25">
      <c r="B183" s="4" t="s">
        <v>47</v>
      </c>
      <c r="C183" s="5">
        <v>30</v>
      </c>
      <c r="D183" s="5">
        <v>26</v>
      </c>
      <c r="E183" s="6">
        <f t="shared" si="26"/>
        <v>-0.13333333333333333</v>
      </c>
      <c r="H183" s="13"/>
    </row>
    <row r="184" spans="2:10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10" ht="15" thickBot="1" x14ac:dyDescent="0.25">
      <c r="B185" s="4" t="s">
        <v>80</v>
      </c>
      <c r="C185" s="5">
        <v>25</v>
      </c>
      <c r="D185" s="5">
        <v>5</v>
      </c>
      <c r="E185" s="6">
        <f t="shared" si="26"/>
        <v>-0.8</v>
      </c>
      <c r="H185" s="13"/>
    </row>
    <row r="186" spans="2:10" x14ac:dyDescent="0.2">
      <c r="B186" s="23"/>
      <c r="C186" s="23"/>
      <c r="D186" s="23"/>
      <c r="E186" s="23"/>
      <c r="F186" s="23"/>
      <c r="G186" s="23"/>
      <c r="H186" s="23"/>
      <c r="I186" s="23"/>
      <c r="J186" s="23"/>
    </row>
    <row r="187" spans="2:10" x14ac:dyDescent="0.2">
      <c r="B187" s="23"/>
      <c r="C187" s="23"/>
      <c r="D187" s="23"/>
      <c r="E187" s="23"/>
      <c r="F187" s="23"/>
      <c r="G187" s="23"/>
      <c r="H187" s="23"/>
      <c r="I187" s="23"/>
      <c r="J187" s="23"/>
    </row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1</v>
      </c>
      <c r="D197" s="5">
        <v>2</v>
      </c>
      <c r="E197" s="6">
        <f t="shared" ref="E197:E200" si="27">IF(C197=0,"-",(D197-C197)/C197)</f>
        <v>1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</v>
      </c>
      <c r="D199" s="5">
        <v>2</v>
      </c>
      <c r="E199" s="6">
        <f t="shared" si="27"/>
        <v>1</v>
      </c>
    </row>
    <row r="200" spans="2:5" ht="15" thickBot="1" x14ac:dyDescent="0.25">
      <c r="B200" s="4" t="s">
        <v>85</v>
      </c>
      <c r="C200" s="5">
        <v>0</v>
      </c>
      <c r="D200" s="5">
        <v>2</v>
      </c>
      <c r="E200" s="6" t="str">
        <f t="shared" si="27"/>
        <v>-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</v>
      </c>
      <c r="D208" s="5">
        <v>2</v>
      </c>
      <c r="E208" s="6">
        <f t="shared" si="28"/>
        <v>1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2</v>
      </c>
      <c r="E209" s="6">
        <f t="shared" si="28"/>
        <v>1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1</v>
      </c>
      <c r="D221" s="5">
        <v>0</v>
      </c>
      <c r="E221" s="6">
        <f t="shared" ref="E221:E223" si="30">IF(C221=0,"-",(D221-C221)/C221)</f>
        <v>-1</v>
      </c>
    </row>
    <row r="222" spans="2:5" ht="15" thickBot="1" x14ac:dyDescent="0.25">
      <c r="B222" s="16" t="s">
        <v>92</v>
      </c>
      <c r="C222" s="5">
        <v>1</v>
      </c>
      <c r="D222" s="5">
        <v>2</v>
      </c>
      <c r="E222" s="6">
        <f t="shared" si="30"/>
        <v>1</v>
      </c>
    </row>
    <row r="223" spans="2:5" ht="15" thickBot="1" x14ac:dyDescent="0.25">
      <c r="B223" s="16" t="s">
        <v>93</v>
      </c>
      <c r="C223" s="5">
        <v>0</v>
      </c>
      <c r="D223" s="5">
        <v>0</v>
      </c>
      <c r="E223" s="6" t="str">
        <f t="shared" si="30"/>
        <v>-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1851</v>
      </c>
      <c r="D14" s="5">
        <v>1377</v>
      </c>
      <c r="E14" s="6">
        <f>IF(C14&gt;0,(D14-C14)/C14)</f>
        <v>-0.2560777957860616</v>
      </c>
    </row>
    <row r="15" spans="1:5" ht="20.100000000000001" customHeight="1" thickBot="1" x14ac:dyDescent="0.25">
      <c r="B15" s="4" t="s">
        <v>17</v>
      </c>
      <c r="C15" s="5">
        <v>1773</v>
      </c>
      <c r="D15" s="5">
        <v>1307</v>
      </c>
      <c r="E15" s="6">
        <f t="shared" ref="E15:E25" si="0">IF(C15&gt;0,(D15-C15)/C15)</f>
        <v>-0.26283135927805978</v>
      </c>
    </row>
    <row r="16" spans="1:5" ht="20.100000000000001" customHeight="1" thickBot="1" x14ac:dyDescent="0.25">
      <c r="B16" s="4" t="s">
        <v>18</v>
      </c>
      <c r="C16" s="5">
        <v>1022</v>
      </c>
      <c r="D16" s="5">
        <v>750</v>
      </c>
      <c r="E16" s="6">
        <f t="shared" si="0"/>
        <v>-0.26614481409001955</v>
      </c>
    </row>
    <row r="17" spans="2:5" ht="20.100000000000001" customHeight="1" thickBot="1" x14ac:dyDescent="0.25">
      <c r="B17" s="4" t="s">
        <v>19</v>
      </c>
      <c r="C17" s="5">
        <v>751</v>
      </c>
      <c r="D17" s="5">
        <v>557</v>
      </c>
      <c r="E17" s="6">
        <f t="shared" si="0"/>
        <v>-0.25832223701731027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2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0.42357586012408349</v>
      </c>
      <c r="D20" s="6">
        <f>D17/D15</f>
        <v>0.42616679418515685</v>
      </c>
      <c r="E20" s="6">
        <f t="shared" si="0"/>
        <v>6.1168123705500179E-3</v>
      </c>
    </row>
    <row r="21" spans="2:5" ht="30" customHeight="1" thickBot="1" x14ac:dyDescent="0.25">
      <c r="B21" s="4" t="s">
        <v>23</v>
      </c>
      <c r="C21" s="5">
        <v>159</v>
      </c>
      <c r="D21" s="5">
        <v>147</v>
      </c>
      <c r="E21" s="6">
        <f t="shared" si="0"/>
        <v>-7.5471698113207544E-2</v>
      </c>
    </row>
    <row r="22" spans="2:5" ht="20.100000000000001" customHeight="1" thickBot="1" x14ac:dyDescent="0.25">
      <c r="B22" s="4" t="s">
        <v>24</v>
      </c>
      <c r="C22" s="5">
        <v>93</v>
      </c>
      <c r="D22" s="5">
        <v>74</v>
      </c>
      <c r="E22" s="6">
        <f t="shared" si="0"/>
        <v>-0.20430107526881722</v>
      </c>
    </row>
    <row r="23" spans="2:5" ht="20.100000000000001" customHeight="1" thickBot="1" x14ac:dyDescent="0.25">
      <c r="B23" s="4" t="s">
        <v>25</v>
      </c>
      <c r="C23" s="5">
        <v>66</v>
      </c>
      <c r="D23" s="5">
        <v>73</v>
      </c>
      <c r="E23" s="6">
        <f t="shared" si="0"/>
        <v>0.10606060606060606</v>
      </c>
    </row>
    <row r="24" spans="2:5" ht="20.100000000000001" customHeight="1" thickBot="1" x14ac:dyDescent="0.25">
      <c r="B24" s="4" t="s">
        <v>21</v>
      </c>
      <c r="C24" s="6">
        <f>C23/C21</f>
        <v>0.41509433962264153</v>
      </c>
      <c r="D24" s="6">
        <f t="shared" ref="D24" si="1">D23/D21</f>
        <v>0.49659863945578231</v>
      </c>
      <c r="E24" s="6">
        <f t="shared" si="0"/>
        <v>0.19635126777983913</v>
      </c>
    </row>
    <row r="25" spans="2:5" ht="20.100000000000001" customHeight="1" thickBot="1" x14ac:dyDescent="0.25">
      <c r="B25" s="7" t="s">
        <v>26</v>
      </c>
      <c r="C25" s="6">
        <v>0.30743727707329427</v>
      </c>
      <c r="D25" s="6">
        <v>0.22256468765166157</v>
      </c>
      <c r="E25" s="6">
        <f t="shared" si="0"/>
        <v>-0.2760647317384311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364</v>
      </c>
      <c r="D34" s="5">
        <v>200</v>
      </c>
      <c r="E34" s="6">
        <f>IF(C34&gt;0,(D34-C34)/C34,"-")</f>
        <v>-0.45054945054945056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299</v>
      </c>
      <c r="D36" s="5">
        <v>176</v>
      </c>
      <c r="E36" s="6">
        <f t="shared" si="2"/>
        <v>-0.41137123745819398</v>
      </c>
    </row>
    <row r="37" spans="2:5" ht="20.100000000000001" customHeight="1" thickBot="1" x14ac:dyDescent="0.25">
      <c r="B37" s="4" t="s">
        <v>30</v>
      </c>
      <c r="C37" s="5">
        <v>65</v>
      </c>
      <c r="D37" s="5">
        <v>24</v>
      </c>
      <c r="E37" s="6">
        <f t="shared" si="2"/>
        <v>-0.63076923076923075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219</v>
      </c>
      <c r="D44" s="5">
        <v>167</v>
      </c>
      <c r="E44" s="6">
        <f>IF(C44&gt;0,(D44-C44)/C44,"-")</f>
        <v>-0.23744292237442921</v>
      </c>
    </row>
    <row r="45" spans="2:5" ht="20.100000000000001" customHeight="1" thickBot="1" x14ac:dyDescent="0.25">
      <c r="B45" s="4" t="s">
        <v>34</v>
      </c>
      <c r="C45" s="5">
        <v>16</v>
      </c>
      <c r="D45" s="5">
        <v>19</v>
      </c>
      <c r="E45" s="6">
        <f t="shared" ref="E45:E51" si="3">IF(C45&gt;0,(D45-C45)/C45,"-")</f>
        <v>0.1875</v>
      </c>
    </row>
    <row r="46" spans="2:5" ht="20.100000000000001" customHeight="1" thickBot="1" x14ac:dyDescent="0.25">
      <c r="B46" s="4" t="s">
        <v>31</v>
      </c>
      <c r="C46" s="5">
        <v>11</v>
      </c>
      <c r="D46" s="5">
        <v>14</v>
      </c>
      <c r="E46" s="6">
        <f t="shared" si="3"/>
        <v>0.27272727272727271</v>
      </c>
    </row>
    <row r="47" spans="2:5" ht="20.100000000000001" customHeight="1" thickBot="1" x14ac:dyDescent="0.25">
      <c r="B47" s="4" t="s">
        <v>32</v>
      </c>
      <c r="C47" s="5">
        <v>658</v>
      </c>
      <c r="D47" s="5">
        <v>579</v>
      </c>
      <c r="E47" s="6">
        <f t="shared" si="3"/>
        <v>-0.12006079027355623</v>
      </c>
    </row>
    <row r="48" spans="2:5" ht="20.100000000000001" customHeight="1" thickBot="1" x14ac:dyDescent="0.25">
      <c r="B48" s="4" t="s">
        <v>35</v>
      </c>
      <c r="C48" s="5">
        <v>212</v>
      </c>
      <c r="D48" s="5">
        <v>163</v>
      </c>
      <c r="E48" s="6">
        <f t="shared" si="3"/>
        <v>-0.23113207547169812</v>
      </c>
    </row>
    <row r="49" spans="2:5" ht="20.100000000000001" customHeight="1" thickBot="1" x14ac:dyDescent="0.25">
      <c r="B49" s="4" t="s">
        <v>67</v>
      </c>
      <c r="C49" s="5">
        <v>376</v>
      </c>
      <c r="D49" s="5">
        <v>339</v>
      </c>
      <c r="E49" s="6">
        <f t="shared" si="3"/>
        <v>-9.8404255319148939E-2</v>
      </c>
    </row>
    <row r="50" spans="2:5" ht="20.100000000000001" customHeight="1" collapsed="1" thickBot="1" x14ac:dyDescent="0.25">
      <c r="B50" s="4" t="s">
        <v>36</v>
      </c>
      <c r="C50" s="6">
        <f>C44/(C44+C45)</f>
        <v>0.93191489361702129</v>
      </c>
      <c r="D50" s="6">
        <f>D44/(D44+D45)</f>
        <v>0.89784946236559138</v>
      </c>
      <c r="E50" s="6">
        <f t="shared" si="3"/>
        <v>-3.6554229881671368E-2</v>
      </c>
    </row>
    <row r="51" spans="2:5" ht="20.100000000000001" customHeight="1" thickBot="1" x14ac:dyDescent="0.25">
      <c r="B51" s="4" t="s">
        <v>37</v>
      </c>
      <c r="C51" s="6">
        <f>C47/(C46+C47)</f>
        <v>0.98355754857997013</v>
      </c>
      <c r="D51" s="6">
        <f t="shared" ref="D51" si="4">D47/(D46+D47)</f>
        <v>0.97639123102866776</v>
      </c>
      <c r="E51" s="6">
        <f t="shared" si="3"/>
        <v>-7.2861192124943552E-3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235</v>
      </c>
      <c r="D58" s="5">
        <v>186</v>
      </c>
      <c r="E58" s="6">
        <f>IF(C58&gt;0,(D58-C58)/C58,"-")</f>
        <v>-0.20851063829787234</v>
      </c>
    </row>
    <row r="59" spans="2:5" ht="20.100000000000001" customHeight="1" thickBot="1" x14ac:dyDescent="0.25">
      <c r="B59" s="4" t="s">
        <v>41</v>
      </c>
      <c r="C59" s="5">
        <v>139</v>
      </c>
      <c r="D59" s="5">
        <v>103</v>
      </c>
      <c r="E59" s="6">
        <f t="shared" ref="E59:E63" si="5">IF(C59&gt;0,(D59-C59)/C59,"-")</f>
        <v>-0.25899280575539568</v>
      </c>
    </row>
    <row r="60" spans="2:5" ht="20.100000000000001" customHeight="1" thickBot="1" x14ac:dyDescent="0.25">
      <c r="B60" s="4" t="s">
        <v>42</v>
      </c>
      <c r="C60" s="5">
        <v>80</v>
      </c>
      <c r="D60" s="5">
        <v>64</v>
      </c>
      <c r="E60" s="6">
        <f t="shared" si="5"/>
        <v>-0.2</v>
      </c>
    </row>
    <row r="61" spans="2:5" ht="20.100000000000001" customHeight="1" collapsed="1" thickBot="1" x14ac:dyDescent="0.25">
      <c r="B61" s="4" t="s">
        <v>98</v>
      </c>
      <c r="C61" s="6">
        <f>(C59+C60)/C58</f>
        <v>0.93191489361702129</v>
      </c>
      <c r="D61" s="6">
        <f>(D59+D60)/D58</f>
        <v>0.89784946236559138</v>
      </c>
      <c r="E61" s="6">
        <f t="shared" si="5"/>
        <v>-3.6554229881671368E-2</v>
      </c>
    </row>
    <row r="62" spans="2:5" ht="20.100000000000001" customHeight="1" thickBot="1" x14ac:dyDescent="0.25">
      <c r="B62" s="4" t="s">
        <v>39</v>
      </c>
      <c r="C62" s="6">
        <v>0.92052980132450335</v>
      </c>
      <c r="D62" s="6">
        <v>0.88034188034188032</v>
      </c>
      <c r="E62" s="6">
        <f t="shared" si="5"/>
        <v>-4.3657381786878252E-2</v>
      </c>
    </row>
    <row r="63" spans="2:5" ht="20.100000000000001" customHeight="1" thickBot="1" x14ac:dyDescent="0.25">
      <c r="B63" s="4" t="s">
        <v>40</v>
      </c>
      <c r="C63" s="6">
        <v>0.95238095238095233</v>
      </c>
      <c r="D63" s="6">
        <v>0.92753623188405798</v>
      </c>
      <c r="E63" s="6">
        <f t="shared" si="5"/>
        <v>-2.6086956521739063E-2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1559</v>
      </c>
      <c r="D70" s="5">
        <v>1146</v>
      </c>
      <c r="E70" s="6">
        <f>IF(C70&gt;0,(D70-C70)/C70,"-")</f>
        <v>-0.26491340602950608</v>
      </c>
    </row>
    <row r="71" spans="2:10" ht="20.100000000000001" customHeight="1" thickBot="1" x14ac:dyDescent="0.25">
      <c r="B71" s="4" t="s">
        <v>45</v>
      </c>
      <c r="C71" s="5">
        <v>534</v>
      </c>
      <c r="D71" s="5">
        <v>384</v>
      </c>
      <c r="E71" s="6">
        <f t="shared" ref="E71:E77" si="6">IF(C71&gt;0,(D71-C71)/C71,"-")</f>
        <v>-0.2808988764044944</v>
      </c>
    </row>
    <row r="72" spans="2:10" ht="20.100000000000001" customHeight="1" thickBot="1" x14ac:dyDescent="0.25">
      <c r="B72" s="4" t="s">
        <v>43</v>
      </c>
      <c r="C72" s="5">
        <v>2</v>
      </c>
      <c r="D72" s="5">
        <v>0</v>
      </c>
      <c r="E72" s="6">
        <f t="shared" si="6"/>
        <v>-1</v>
      </c>
    </row>
    <row r="73" spans="2:10" ht="20.100000000000001" customHeight="1" thickBot="1" x14ac:dyDescent="0.25">
      <c r="B73" s="4" t="s">
        <v>46</v>
      </c>
      <c r="C73" s="5">
        <v>728</v>
      </c>
      <c r="D73" s="5">
        <v>507</v>
      </c>
      <c r="E73" s="6">
        <f t="shared" si="6"/>
        <v>-0.30357142857142855</v>
      </c>
    </row>
    <row r="74" spans="2:10" ht="20.100000000000001" customHeight="1" thickBot="1" x14ac:dyDescent="0.25">
      <c r="B74" s="4" t="s">
        <v>47</v>
      </c>
      <c r="C74" s="5">
        <v>233</v>
      </c>
      <c r="D74" s="5">
        <v>200</v>
      </c>
      <c r="E74" s="6">
        <f t="shared" si="6"/>
        <v>-0.14163090128755365</v>
      </c>
    </row>
    <row r="75" spans="2:10" ht="20.100000000000001" customHeight="1" thickBot="1" x14ac:dyDescent="0.25">
      <c r="B75" s="4" t="s">
        <v>48</v>
      </c>
      <c r="C75" s="5">
        <v>62</v>
      </c>
      <c r="D75" s="5">
        <v>55</v>
      </c>
      <c r="E75" s="6">
        <f t="shared" si="6"/>
        <v>-0.11290322580645161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153</v>
      </c>
      <c r="D90" s="5">
        <v>152</v>
      </c>
      <c r="E90" s="6">
        <f>IF(C90&gt;0,(D90-C90)/C90,"-")</f>
        <v>-6.5359477124183009E-3</v>
      </c>
    </row>
    <row r="91" spans="2:5" ht="29.25" thickBot="1" x14ac:dyDescent="0.25">
      <c r="B91" s="4" t="s">
        <v>52</v>
      </c>
      <c r="C91" s="5">
        <v>41</v>
      </c>
      <c r="D91" s="5">
        <v>35</v>
      </c>
      <c r="E91" s="6">
        <f t="shared" ref="E91:E93" si="7">IF(C91&gt;0,(D91-C91)/C91,"-")</f>
        <v>-0.14634146341463414</v>
      </c>
    </row>
    <row r="92" spans="2:5" ht="29.25" customHeight="1" thickBot="1" x14ac:dyDescent="0.25">
      <c r="B92" s="4" t="s">
        <v>53</v>
      </c>
      <c r="C92" s="5">
        <v>77</v>
      </c>
      <c r="D92" s="5">
        <v>46</v>
      </c>
      <c r="E92" s="6">
        <f t="shared" si="7"/>
        <v>-0.40259740259740262</v>
      </c>
    </row>
    <row r="93" spans="2:5" ht="29.25" customHeight="1" thickBot="1" x14ac:dyDescent="0.25">
      <c r="B93" s="4" t="s">
        <v>54</v>
      </c>
      <c r="C93" s="6">
        <f>(C90+C91)/(C90+C91+C92)</f>
        <v>0.71586715867158668</v>
      </c>
      <c r="D93" s="6">
        <f>(D90+D91)/(D90+D91+D92)</f>
        <v>0.80257510729613735</v>
      </c>
      <c r="E93" s="6">
        <f t="shared" si="7"/>
        <v>0.12112295916109914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271</v>
      </c>
      <c r="D100" s="5">
        <v>233</v>
      </c>
      <c r="E100" s="6">
        <f>IF(C100&gt;0,(D100-C100)/C100,"-")</f>
        <v>-0.14022140221402213</v>
      </c>
    </row>
    <row r="101" spans="2:5" ht="20.100000000000001" customHeight="1" thickBot="1" x14ac:dyDescent="0.25">
      <c r="B101" s="4" t="s">
        <v>41</v>
      </c>
      <c r="C101" s="5">
        <v>123</v>
      </c>
      <c r="D101" s="5">
        <v>111</v>
      </c>
      <c r="E101" s="6">
        <f t="shared" ref="E101:E105" si="8">IF(C101&gt;0,(D101-C101)/C101,"-")</f>
        <v>-9.7560975609756101E-2</v>
      </c>
    </row>
    <row r="102" spans="2:5" ht="20.100000000000001" customHeight="1" thickBot="1" x14ac:dyDescent="0.25">
      <c r="B102" s="4" t="s">
        <v>42</v>
      </c>
      <c r="C102" s="5">
        <v>71</v>
      </c>
      <c r="D102" s="5">
        <v>76</v>
      </c>
      <c r="E102" s="6">
        <f t="shared" si="8"/>
        <v>7.0422535211267609E-2</v>
      </c>
    </row>
    <row r="103" spans="2:5" ht="20.100000000000001" customHeight="1" thickBot="1" x14ac:dyDescent="0.25">
      <c r="B103" s="4" t="s">
        <v>98</v>
      </c>
      <c r="C103" s="6">
        <f>(C101+C102)/C100</f>
        <v>0.71586715867158668</v>
      </c>
      <c r="D103" s="6">
        <f>(D101+D102)/D100</f>
        <v>0.80257510729613735</v>
      </c>
      <c r="E103" s="6">
        <f t="shared" si="8"/>
        <v>0.12112295916109914</v>
      </c>
    </row>
    <row r="104" spans="2:5" ht="20.100000000000001" customHeight="1" thickBot="1" x14ac:dyDescent="0.25">
      <c r="B104" s="4" t="s">
        <v>39</v>
      </c>
      <c r="C104" s="6">
        <v>0.72352941176470587</v>
      </c>
      <c r="D104" s="6">
        <v>0.77083333333333337</v>
      </c>
      <c r="E104" s="6">
        <f t="shared" si="8"/>
        <v>6.5379403794038018E-2</v>
      </c>
    </row>
    <row r="105" spans="2:5" ht="20.100000000000001" customHeight="1" thickBot="1" x14ac:dyDescent="0.25">
      <c r="B105" s="4" t="s">
        <v>40</v>
      </c>
      <c r="C105" s="6">
        <v>0.70297029702970293</v>
      </c>
      <c r="D105" s="6">
        <v>0.8539325842696629</v>
      </c>
      <c r="E105" s="6">
        <f t="shared" si="8"/>
        <v>0.21474916917233744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253</v>
      </c>
      <c r="D112" s="5">
        <v>203</v>
      </c>
      <c r="E112" s="6">
        <f>IF(C112&gt;0,(D112-C112)/C112,"-")</f>
        <v>-0.19762845849802371</v>
      </c>
    </row>
    <row r="113" spans="2:14" ht="15" thickBot="1" x14ac:dyDescent="0.25">
      <c r="B113" s="4" t="s">
        <v>56</v>
      </c>
      <c r="C113" s="5">
        <v>194</v>
      </c>
      <c r="D113" s="5">
        <v>170</v>
      </c>
      <c r="E113" s="6">
        <f t="shared" ref="E113:E114" si="9">IF(C113&gt;0,(D113-C113)/C113,"-")</f>
        <v>-0.12371134020618557</v>
      </c>
    </row>
    <row r="114" spans="2:14" ht="15" thickBot="1" x14ac:dyDescent="0.25">
      <c r="B114" s="4" t="s">
        <v>57</v>
      </c>
      <c r="C114" s="5">
        <v>59</v>
      </c>
      <c r="D114" s="5">
        <v>33</v>
      </c>
      <c r="E114" s="6">
        <f t="shared" si="9"/>
        <v>-0.44067796610169491</v>
      </c>
    </row>
    <row r="115" spans="2:14" x14ac:dyDescent="0.2"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1</v>
      </c>
      <c r="H128" s="10">
        <v>0</v>
      </c>
      <c r="I128" s="10">
        <v>0</v>
      </c>
      <c r="J128" s="10">
        <v>1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0</v>
      </c>
      <c r="E133" s="10">
        <v>0</v>
      </c>
      <c r="F133" s="10">
        <v>0</v>
      </c>
      <c r="G133" s="10">
        <v>1</v>
      </c>
      <c r="H133" s="10">
        <v>0</v>
      </c>
      <c r="I133" s="10">
        <v>0</v>
      </c>
      <c r="J133" s="10">
        <v>1</v>
      </c>
      <c r="K133" s="6" t="str">
        <f t="shared" si="11"/>
        <v>-</v>
      </c>
      <c r="L133" s="6" t="str">
        <f t="shared" si="10"/>
        <v>-</v>
      </c>
      <c r="M133" s="6" t="str">
        <f t="shared" si="10"/>
        <v>-</v>
      </c>
      <c r="N133" s="6" t="str">
        <f t="shared" si="10"/>
        <v>-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8</v>
      </c>
      <c r="D143" s="10">
        <v>0</v>
      </c>
      <c r="E143" s="10">
        <v>0</v>
      </c>
      <c r="F143" s="10">
        <v>8</v>
      </c>
      <c r="G143" s="10">
        <v>2</v>
      </c>
      <c r="H143" s="10">
        <v>0</v>
      </c>
      <c r="I143" s="10">
        <v>0</v>
      </c>
      <c r="J143" s="10">
        <v>2</v>
      </c>
      <c r="K143" s="6">
        <f>IF(C143=0,"-",(G143-C143)/C143)</f>
        <v>-0.75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-0.75</v>
      </c>
    </row>
    <row r="144" spans="2:14" ht="15" thickBot="1" x14ac:dyDescent="0.25">
      <c r="B144" s="4" t="s">
        <v>72</v>
      </c>
      <c r="C144" s="10">
        <v>1</v>
      </c>
      <c r="D144" s="10">
        <v>0</v>
      </c>
      <c r="E144" s="10">
        <v>0</v>
      </c>
      <c r="F144" s="10">
        <v>1</v>
      </c>
      <c r="G144" s="10">
        <v>1</v>
      </c>
      <c r="H144" s="10">
        <v>0</v>
      </c>
      <c r="I144" s="10">
        <v>0</v>
      </c>
      <c r="J144" s="10">
        <v>1</v>
      </c>
      <c r="K144" s="6">
        <f t="shared" ref="K144:K147" si="16">IF(C144=0,"-",(G144-C144)/C144)</f>
        <v>0</v>
      </c>
      <c r="L144" s="6" t="str">
        <f t="shared" si="15"/>
        <v>-</v>
      </c>
      <c r="M144" s="6" t="str">
        <f t="shared" si="15"/>
        <v>-</v>
      </c>
      <c r="N144" s="6">
        <f t="shared" si="15"/>
        <v>0</v>
      </c>
    </row>
    <row r="145" spans="2:14" ht="15" thickBot="1" x14ac:dyDescent="0.25">
      <c r="B145" s="4" t="s">
        <v>73</v>
      </c>
      <c r="C145" s="10">
        <v>37</v>
      </c>
      <c r="D145" s="10">
        <v>0</v>
      </c>
      <c r="E145" s="10">
        <v>0</v>
      </c>
      <c r="F145" s="10">
        <v>37</v>
      </c>
      <c r="G145" s="10">
        <v>16</v>
      </c>
      <c r="H145" s="10">
        <v>0</v>
      </c>
      <c r="I145" s="10">
        <v>0</v>
      </c>
      <c r="J145" s="10">
        <v>16</v>
      </c>
      <c r="K145" s="6">
        <f t="shared" si="16"/>
        <v>-0.56756756756756754</v>
      </c>
      <c r="L145" s="6" t="str">
        <f t="shared" si="15"/>
        <v>-</v>
      </c>
      <c r="M145" s="6" t="str">
        <f t="shared" si="15"/>
        <v>-</v>
      </c>
      <c r="N145" s="6">
        <f t="shared" si="15"/>
        <v>-0.56756756756756754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5" thickBot="1" x14ac:dyDescent="0.25">
      <c r="B147" s="4" t="s">
        <v>75</v>
      </c>
      <c r="C147" s="10">
        <v>1</v>
      </c>
      <c r="D147" s="10">
        <v>0</v>
      </c>
      <c r="E147" s="10">
        <v>0</v>
      </c>
      <c r="F147" s="10">
        <v>1</v>
      </c>
      <c r="G147" s="10">
        <v>0</v>
      </c>
      <c r="H147" s="10">
        <v>0</v>
      </c>
      <c r="I147" s="10">
        <v>0</v>
      </c>
      <c r="J147" s="10">
        <v>0</v>
      </c>
      <c r="K147" s="6">
        <f t="shared" si="16"/>
        <v>-1</v>
      </c>
      <c r="L147" s="6" t="str">
        <f t="shared" si="15"/>
        <v>-</v>
      </c>
      <c r="M147" s="6" t="str">
        <f t="shared" si="15"/>
        <v>-</v>
      </c>
      <c r="N147" s="6">
        <f t="shared" si="15"/>
        <v>-1</v>
      </c>
    </row>
    <row r="148" spans="2:14" ht="15" thickBot="1" x14ac:dyDescent="0.25">
      <c r="B148" s="7" t="s">
        <v>68</v>
      </c>
      <c r="C148" s="10">
        <v>47</v>
      </c>
      <c r="D148" s="10">
        <v>0</v>
      </c>
      <c r="E148" s="10">
        <v>0</v>
      </c>
      <c r="F148" s="10">
        <v>47</v>
      </c>
      <c r="G148" s="10">
        <v>19</v>
      </c>
      <c r="H148" s="10">
        <v>0</v>
      </c>
      <c r="I148" s="10">
        <v>0</v>
      </c>
      <c r="J148" s="10">
        <v>19</v>
      </c>
      <c r="K148" s="6">
        <f t="shared" ref="K148" si="17">IF(C148=0,"-",(G148-C148)/C148)</f>
        <v>-0.5957446808510638</v>
      </c>
      <c r="L148" s="6" t="str">
        <f t="shared" ref="L148" si="18">IF(D148=0,"-",(H148-D148)/D148)</f>
        <v>-</v>
      </c>
      <c r="M148" s="6" t="str">
        <f t="shared" ref="M148" si="19">IF(E148=0,"-",(I148-E148)/E148)</f>
        <v>-</v>
      </c>
      <c r="N148" s="6">
        <f t="shared" ref="N148" si="20">IF(F148=0,"-",(J148-F148)/F148)</f>
        <v>-0.5957446808510638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0.17777777777777778</v>
      </c>
      <c r="D149" s="6" t="str">
        <f t="shared" si="21"/>
        <v>-</v>
      </c>
      <c r="E149" s="6" t="str">
        <f t="shared" si="21"/>
        <v>-</v>
      </c>
      <c r="F149" s="6">
        <f t="shared" si="21"/>
        <v>0.17777777777777778</v>
      </c>
      <c r="G149" s="6">
        <f t="shared" si="21"/>
        <v>0.1111111111111111</v>
      </c>
      <c r="H149" s="6" t="str">
        <f t="shared" si="21"/>
        <v>-</v>
      </c>
      <c r="I149" s="6" t="str">
        <f t="shared" si="21"/>
        <v>-</v>
      </c>
      <c r="J149" s="6">
        <f t="shared" si="21"/>
        <v>0.1111111111111111</v>
      </c>
      <c r="K149" s="6">
        <f>IF(OR(C149="-",G149="-"),"-",(G149-C149)/C149)</f>
        <v>-0.37500000000000006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-0.37500000000000006</v>
      </c>
    </row>
    <row r="150" spans="2:14" ht="29.25" thickBot="1" x14ac:dyDescent="0.25">
      <c r="B150" s="7" t="s">
        <v>77</v>
      </c>
      <c r="C150" s="6">
        <f t="shared" si="21"/>
        <v>1</v>
      </c>
      <c r="D150" s="6" t="str">
        <f t="shared" si="21"/>
        <v>-</v>
      </c>
      <c r="E150" s="6" t="str">
        <f t="shared" si="21"/>
        <v>-</v>
      </c>
      <c r="F150" s="6">
        <f t="shared" si="21"/>
        <v>1</v>
      </c>
      <c r="G150" s="6">
        <f t="shared" si="21"/>
        <v>1</v>
      </c>
      <c r="H150" s="6" t="str">
        <f t="shared" si="21"/>
        <v>-</v>
      </c>
      <c r="I150" s="6" t="str">
        <f t="shared" si="21"/>
        <v>-</v>
      </c>
      <c r="J150" s="6">
        <f t="shared" si="21"/>
        <v>1</v>
      </c>
      <c r="K150" s="6">
        <f>IF(OR(C150="-",G150="-"),"-",(G150-C150)/C150)</f>
        <v>0</v>
      </c>
      <c r="L150" s="6" t="str">
        <f t="shared" si="22"/>
        <v>-</v>
      </c>
      <c r="M150" s="6" t="str">
        <f t="shared" si="22"/>
        <v>-</v>
      </c>
      <c r="N150" s="6">
        <f t="shared" si="22"/>
        <v>0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37</v>
      </c>
      <c r="D157" s="19">
        <v>16</v>
      </c>
      <c r="E157" s="18">
        <f>IF(C157=0,"-",(D157-C157)/C157)</f>
        <v>-0.56756756756756754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9</v>
      </c>
      <c r="D158" s="19">
        <v>3</v>
      </c>
      <c r="E158" s="18">
        <f t="shared" ref="E158:E159" si="23">IF(C158=0,"-",(D158-C158)/C158)</f>
        <v>-0.66666666666666663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</v>
      </c>
      <c r="D159" s="19">
        <v>0</v>
      </c>
      <c r="E159" s="18">
        <f t="shared" si="23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0.78723404255319152</v>
      </c>
      <c r="D160" s="18">
        <f>IF(D157=0,"-",D157/(D157+D158+D159))</f>
        <v>0.84210526315789469</v>
      </c>
      <c r="E160" s="18">
        <f>IF(OR(C160="-",D160="-"),"-",(D160-C160)/C160)</f>
        <v>6.9701280227595919E-2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0</v>
      </c>
      <c r="D166" s="5">
        <v>1</v>
      </c>
      <c r="E166" s="6" t="str">
        <f>IF(C166=0,"-",(D166-C166)/C166)</f>
        <v>-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1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 t="str">
        <f>IF(C166=0,"-",(C167+C168)/C166)</f>
        <v>-</v>
      </c>
      <c r="D169" s="6">
        <f>IF(D166=0,"-",(D167+D168)/D166)</f>
        <v>1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 t="s">
        <v>104</v>
      </c>
      <c r="D170" s="6">
        <v>1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104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10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10" ht="15" thickBot="1" x14ac:dyDescent="0.25">
      <c r="B178" s="15" t="s">
        <v>81</v>
      </c>
      <c r="C178" s="5">
        <v>0</v>
      </c>
      <c r="D178" s="5">
        <v>1</v>
      </c>
      <c r="E178" s="6" t="str">
        <f>IF(C178=0,"-",(D178-C178)/C178)</f>
        <v>-</v>
      </c>
      <c r="H178" s="13"/>
    </row>
    <row r="179" spans="2:10" ht="15" thickBot="1" x14ac:dyDescent="0.25">
      <c r="B179" s="4" t="s">
        <v>43</v>
      </c>
      <c r="C179" s="5">
        <v>0</v>
      </c>
      <c r="D179" s="5">
        <v>1</v>
      </c>
      <c r="E179" s="6" t="str">
        <f t="shared" ref="E179:E185" si="26">IF(C179=0,"-",(D179-C179)/C179)</f>
        <v>-</v>
      </c>
      <c r="H179" s="13"/>
    </row>
    <row r="180" spans="2:10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10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10" ht="15" thickBot="1" x14ac:dyDescent="0.25">
      <c r="B182" s="15" t="s">
        <v>79</v>
      </c>
      <c r="C182" s="5">
        <v>47</v>
      </c>
      <c r="D182" s="5">
        <v>19</v>
      </c>
      <c r="E182" s="6">
        <f t="shared" si="26"/>
        <v>-0.5957446808510638</v>
      </c>
      <c r="H182" s="13"/>
    </row>
    <row r="183" spans="2:10" ht="15" thickBot="1" x14ac:dyDescent="0.25">
      <c r="B183" s="4" t="s">
        <v>47</v>
      </c>
      <c r="C183" s="5">
        <v>47</v>
      </c>
      <c r="D183" s="5">
        <v>19</v>
      </c>
      <c r="E183" s="6">
        <f t="shared" si="26"/>
        <v>-0.5957446808510638</v>
      </c>
      <c r="H183" s="13"/>
    </row>
    <row r="184" spans="2:10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10" ht="15" thickBot="1" x14ac:dyDescent="0.25">
      <c r="B185" s="4" t="s">
        <v>80</v>
      </c>
      <c r="C185" s="5">
        <v>0</v>
      </c>
      <c r="D185" s="5">
        <v>0</v>
      </c>
      <c r="E185" s="6" t="str">
        <f t="shared" si="26"/>
        <v>-</v>
      </c>
      <c r="H185" s="13"/>
    </row>
    <row r="186" spans="2:10" x14ac:dyDescent="0.2">
      <c r="B186" s="22"/>
      <c r="C186" s="22"/>
      <c r="D186" s="22"/>
      <c r="E186" s="22"/>
      <c r="F186" s="22"/>
      <c r="G186" s="22"/>
      <c r="H186" s="22"/>
      <c r="I186" s="22"/>
      <c r="J186" s="22"/>
    </row>
    <row r="187" spans="2:10" x14ac:dyDescent="0.2">
      <c r="B187" s="22"/>
      <c r="C187" s="22"/>
      <c r="D187" s="22"/>
      <c r="E187" s="22"/>
      <c r="F187" s="22"/>
      <c r="G187" s="22"/>
      <c r="H187" s="22"/>
      <c r="I187" s="22"/>
      <c r="J187" s="22"/>
    </row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4</v>
      </c>
      <c r="D197" s="5">
        <v>6</v>
      </c>
      <c r="E197" s="6">
        <f t="shared" ref="E197:E200" si="27">IF(C197=0,"-",(D197-C197)/C197)</f>
        <v>0.5</v>
      </c>
    </row>
    <row r="198" spans="2:5" ht="15" thickBot="1" x14ac:dyDescent="0.25">
      <c r="B198" s="4" t="s">
        <v>83</v>
      </c>
      <c r="C198" s="5">
        <v>0</v>
      </c>
      <c r="D198" s="5">
        <v>1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4</v>
      </c>
      <c r="D199" s="5">
        <v>7</v>
      </c>
      <c r="E199" s="6">
        <f t="shared" si="27"/>
        <v>0.75</v>
      </c>
    </row>
    <row r="200" spans="2:5" ht="15" thickBot="1" x14ac:dyDescent="0.25">
      <c r="B200" s="4" t="s">
        <v>85</v>
      </c>
      <c r="C200" s="5">
        <v>4</v>
      </c>
      <c r="D200" s="5">
        <v>6</v>
      </c>
      <c r="E200" s="6">
        <f t="shared" si="27"/>
        <v>0.5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4</v>
      </c>
      <c r="D208" s="5">
        <v>6</v>
      </c>
      <c r="E208" s="6">
        <f t="shared" si="28"/>
        <v>0.5</v>
      </c>
    </row>
    <row r="209" spans="2:5" ht="20.100000000000001" customHeight="1" thickBot="1" x14ac:dyDescent="0.25">
      <c r="B209" s="17" t="s">
        <v>86</v>
      </c>
      <c r="C209" s="5">
        <v>4</v>
      </c>
      <c r="D209" s="5">
        <v>3</v>
      </c>
      <c r="E209" s="6">
        <f t="shared" si="28"/>
        <v>-0.25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3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1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1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11</v>
      </c>
      <c r="D221" s="5">
        <v>6</v>
      </c>
      <c r="E221" s="6">
        <f t="shared" ref="E221:E223" si="30">IF(C221=0,"-",(D221-C221)/C221)</f>
        <v>-0.45454545454545453</v>
      </c>
    </row>
    <row r="222" spans="2:5" ht="15" thickBot="1" x14ac:dyDescent="0.25">
      <c r="B222" s="16" t="s">
        <v>92</v>
      </c>
      <c r="C222" s="5">
        <v>4</v>
      </c>
      <c r="D222" s="5">
        <v>7</v>
      </c>
      <c r="E222" s="6">
        <f t="shared" si="30"/>
        <v>0.75</v>
      </c>
    </row>
    <row r="223" spans="2:5" ht="15" thickBot="1" x14ac:dyDescent="0.25">
      <c r="B223" s="16" t="s">
        <v>93</v>
      </c>
      <c r="C223" s="5">
        <v>7</v>
      </c>
      <c r="D223" s="5">
        <v>3</v>
      </c>
      <c r="E223" s="6">
        <f t="shared" si="30"/>
        <v>-0.5714285714285714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2367</v>
      </c>
      <c r="D14" s="5">
        <v>2110</v>
      </c>
      <c r="E14" s="6">
        <f>IF(C14&gt;0,(D14-C14)/C14)</f>
        <v>-0.10857625686523024</v>
      </c>
    </row>
    <row r="15" spans="1:5" ht="20.100000000000001" customHeight="1" thickBot="1" x14ac:dyDescent="0.25">
      <c r="B15" s="4" t="s">
        <v>17</v>
      </c>
      <c r="C15" s="5">
        <v>2367</v>
      </c>
      <c r="D15" s="5">
        <v>2095</v>
      </c>
      <c r="E15" s="6">
        <f t="shared" ref="E15:E25" si="0">IF(C15&gt;0,(D15-C15)/C15)</f>
        <v>-0.1149133924799324</v>
      </c>
    </row>
    <row r="16" spans="1:5" ht="20.100000000000001" customHeight="1" thickBot="1" x14ac:dyDescent="0.25">
      <c r="B16" s="4" t="s">
        <v>18</v>
      </c>
      <c r="C16" s="5">
        <v>1806</v>
      </c>
      <c r="D16" s="5">
        <v>1707</v>
      </c>
      <c r="E16" s="6">
        <f t="shared" si="0"/>
        <v>-5.4817275747508304E-2</v>
      </c>
    </row>
    <row r="17" spans="2:5" ht="20.100000000000001" customHeight="1" thickBot="1" x14ac:dyDescent="0.25">
      <c r="B17" s="4" t="s">
        <v>19</v>
      </c>
      <c r="C17" s="5">
        <v>561</v>
      </c>
      <c r="D17" s="5">
        <v>388</v>
      </c>
      <c r="E17" s="6">
        <f t="shared" si="0"/>
        <v>-0.30837789661319071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2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0.23700887198986059</v>
      </c>
      <c r="D20" s="6">
        <f>D17/D15</f>
        <v>0.18520286396181385</v>
      </c>
      <c r="E20" s="6">
        <f t="shared" si="0"/>
        <v>-0.21858256863170525</v>
      </c>
    </row>
    <row r="21" spans="2:5" ht="30" customHeight="1" thickBot="1" x14ac:dyDescent="0.25">
      <c r="B21" s="4" t="s">
        <v>23</v>
      </c>
      <c r="C21" s="5">
        <v>294</v>
      </c>
      <c r="D21" s="5">
        <v>233</v>
      </c>
      <c r="E21" s="6">
        <f t="shared" si="0"/>
        <v>-0.20748299319727892</v>
      </c>
    </row>
    <row r="22" spans="2:5" ht="20.100000000000001" customHeight="1" thickBot="1" x14ac:dyDescent="0.25">
      <c r="B22" s="4" t="s">
        <v>24</v>
      </c>
      <c r="C22" s="5">
        <v>211</v>
      </c>
      <c r="D22" s="5">
        <v>177</v>
      </c>
      <c r="E22" s="6">
        <f t="shared" si="0"/>
        <v>-0.16113744075829384</v>
      </c>
    </row>
    <row r="23" spans="2:5" ht="20.100000000000001" customHeight="1" thickBot="1" x14ac:dyDescent="0.25">
      <c r="B23" s="4" t="s">
        <v>25</v>
      </c>
      <c r="C23" s="5">
        <v>83</v>
      </c>
      <c r="D23" s="5">
        <v>56</v>
      </c>
      <c r="E23" s="6">
        <f t="shared" si="0"/>
        <v>-0.3253012048192771</v>
      </c>
    </row>
    <row r="24" spans="2:5" ht="20.100000000000001" customHeight="1" thickBot="1" x14ac:dyDescent="0.25">
      <c r="B24" s="4" t="s">
        <v>21</v>
      </c>
      <c r="C24" s="6">
        <f>C23/C21</f>
        <v>0.28231292517006801</v>
      </c>
      <c r="D24" s="6">
        <f t="shared" ref="D24" si="1">D23/D21</f>
        <v>0.24034334763948498</v>
      </c>
      <c r="E24" s="6">
        <f t="shared" si="0"/>
        <v>-0.14866332281917363</v>
      </c>
    </row>
    <row r="25" spans="2:5" ht="20.100000000000001" customHeight="1" thickBot="1" x14ac:dyDescent="0.25">
      <c r="B25" s="7" t="s">
        <v>26</v>
      </c>
      <c r="C25" s="6">
        <v>0.2176715853517231</v>
      </c>
      <c r="D25" s="6">
        <v>0.19049489573700612</v>
      </c>
      <c r="E25" s="6">
        <f t="shared" si="0"/>
        <v>-0.12485180172140389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506</v>
      </c>
      <c r="D34" s="5">
        <v>467</v>
      </c>
      <c r="E34" s="6">
        <f>IF(C34&gt;0,(D34-C34)/C34,"-")</f>
        <v>-7.7075098814229248E-2</v>
      </c>
    </row>
    <row r="35" spans="2:5" ht="20.100000000000001" customHeight="1" thickBot="1" x14ac:dyDescent="0.25">
      <c r="B35" s="4" t="s">
        <v>29</v>
      </c>
      <c r="C35" s="5">
        <v>9</v>
      </c>
      <c r="D35" s="5">
        <v>10</v>
      </c>
      <c r="E35" s="6">
        <f t="shared" ref="E35:E37" si="2">IF(C35&gt;0,(D35-C35)/C35,"-")</f>
        <v>0.1111111111111111</v>
      </c>
    </row>
    <row r="36" spans="2:5" ht="20.100000000000001" customHeight="1" thickBot="1" x14ac:dyDescent="0.25">
      <c r="B36" s="4" t="s">
        <v>28</v>
      </c>
      <c r="C36" s="5">
        <v>372</v>
      </c>
      <c r="D36" s="5">
        <v>329</v>
      </c>
      <c r="E36" s="6">
        <f t="shared" si="2"/>
        <v>-0.11559139784946236</v>
      </c>
    </row>
    <row r="37" spans="2:5" ht="20.100000000000001" customHeight="1" thickBot="1" x14ac:dyDescent="0.25">
      <c r="B37" s="4" t="s">
        <v>30</v>
      </c>
      <c r="C37" s="5">
        <v>125</v>
      </c>
      <c r="D37" s="5">
        <v>128</v>
      </c>
      <c r="E37" s="6">
        <f t="shared" si="2"/>
        <v>2.4E-2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608</v>
      </c>
      <c r="D44" s="5">
        <v>570</v>
      </c>
      <c r="E44" s="6">
        <f>IF(C44&gt;0,(D44-C44)/C44,"-")</f>
        <v>-6.25E-2</v>
      </c>
    </row>
    <row r="45" spans="2:5" ht="20.100000000000001" customHeight="1" thickBot="1" x14ac:dyDescent="0.25">
      <c r="B45" s="4" t="s">
        <v>34</v>
      </c>
      <c r="C45" s="5">
        <v>65</v>
      </c>
      <c r="D45" s="5">
        <v>67</v>
      </c>
      <c r="E45" s="6">
        <f t="shared" ref="E45:E51" si="3">IF(C45&gt;0,(D45-C45)/C45,"-")</f>
        <v>3.0769230769230771E-2</v>
      </c>
    </row>
    <row r="46" spans="2:5" ht="20.100000000000001" customHeight="1" thickBot="1" x14ac:dyDescent="0.25">
      <c r="B46" s="4" t="s">
        <v>31</v>
      </c>
      <c r="C46" s="5">
        <v>135</v>
      </c>
      <c r="D46" s="5">
        <v>135</v>
      </c>
      <c r="E46" s="6">
        <f t="shared" si="3"/>
        <v>0</v>
      </c>
    </row>
    <row r="47" spans="2:5" ht="20.100000000000001" customHeight="1" thickBot="1" x14ac:dyDescent="0.25">
      <c r="B47" s="4" t="s">
        <v>32</v>
      </c>
      <c r="C47" s="5">
        <v>675</v>
      </c>
      <c r="D47" s="5">
        <v>680</v>
      </c>
      <c r="E47" s="6">
        <f t="shared" si="3"/>
        <v>7.4074074074074077E-3</v>
      </c>
    </row>
    <row r="48" spans="2:5" ht="20.100000000000001" customHeight="1" thickBot="1" x14ac:dyDescent="0.25">
      <c r="B48" s="4" t="s">
        <v>35</v>
      </c>
      <c r="C48" s="5">
        <v>154</v>
      </c>
      <c r="D48" s="5">
        <v>216</v>
      </c>
      <c r="E48" s="6">
        <f t="shared" si="3"/>
        <v>0.40259740259740262</v>
      </c>
    </row>
    <row r="49" spans="2:5" ht="20.100000000000001" customHeight="1" thickBot="1" x14ac:dyDescent="0.25">
      <c r="B49" s="4" t="s">
        <v>67</v>
      </c>
      <c r="C49" s="5">
        <v>247</v>
      </c>
      <c r="D49" s="5">
        <v>264</v>
      </c>
      <c r="E49" s="6">
        <f t="shared" si="3"/>
        <v>6.8825910931174086E-2</v>
      </c>
    </row>
    <row r="50" spans="2:5" ht="20.100000000000001" customHeight="1" collapsed="1" thickBot="1" x14ac:dyDescent="0.25">
      <c r="B50" s="4" t="s">
        <v>36</v>
      </c>
      <c r="C50" s="6">
        <f>C44/(C44+C45)</f>
        <v>0.90341753343239228</v>
      </c>
      <c r="D50" s="6">
        <f>D44/(D44+D45)</f>
        <v>0.89481946624803765</v>
      </c>
      <c r="E50" s="6">
        <f t="shared" si="3"/>
        <v>-9.5172684458399107E-3</v>
      </c>
    </row>
    <row r="51" spans="2:5" ht="20.100000000000001" customHeight="1" thickBot="1" x14ac:dyDescent="0.25">
      <c r="B51" s="4" t="s">
        <v>37</v>
      </c>
      <c r="C51" s="6">
        <f>C47/(C46+C47)</f>
        <v>0.83333333333333337</v>
      </c>
      <c r="D51" s="6">
        <f t="shared" ref="D51" si="4">D47/(D46+D47)</f>
        <v>0.83435582822085885</v>
      </c>
      <c r="E51" s="6">
        <f t="shared" si="3"/>
        <v>1.2269938650305789E-3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677</v>
      </c>
      <c r="D58" s="5">
        <v>638</v>
      </c>
      <c r="E58" s="6">
        <f>IF(C58&gt;0,(D58-C58)/C58,"-")</f>
        <v>-5.7607090103397339E-2</v>
      </c>
    </row>
    <row r="59" spans="2:5" ht="20.100000000000001" customHeight="1" thickBot="1" x14ac:dyDescent="0.25">
      <c r="B59" s="4" t="s">
        <v>41</v>
      </c>
      <c r="C59" s="5">
        <v>485</v>
      </c>
      <c r="D59" s="5">
        <v>474</v>
      </c>
      <c r="E59" s="6">
        <f t="shared" ref="E59:E63" si="5">IF(C59&gt;0,(D59-C59)/C59,"-")</f>
        <v>-2.268041237113402E-2</v>
      </c>
    </row>
    <row r="60" spans="2:5" ht="20.100000000000001" customHeight="1" thickBot="1" x14ac:dyDescent="0.25">
      <c r="B60" s="4" t="s">
        <v>42</v>
      </c>
      <c r="C60" s="5">
        <v>125</v>
      </c>
      <c r="D60" s="5">
        <v>96</v>
      </c>
      <c r="E60" s="6">
        <f t="shared" si="5"/>
        <v>-0.23200000000000001</v>
      </c>
    </row>
    <row r="61" spans="2:5" ht="20.100000000000001" customHeight="1" collapsed="1" thickBot="1" x14ac:dyDescent="0.25">
      <c r="B61" s="4" t="s">
        <v>98</v>
      </c>
      <c r="C61" s="6">
        <f>(C59+C60)/C58</f>
        <v>0.90103397341211222</v>
      </c>
      <c r="D61" s="6">
        <f>(D59+D60)/D58</f>
        <v>0.89341692789968652</v>
      </c>
      <c r="E61" s="6">
        <f t="shared" si="5"/>
        <v>-8.4536718228068863E-3</v>
      </c>
    </row>
    <row r="62" spans="2:5" ht="20.100000000000001" customHeight="1" thickBot="1" x14ac:dyDescent="0.25">
      <c r="B62" s="4" t="s">
        <v>39</v>
      </c>
      <c r="C62" s="6">
        <v>0.88503649635036497</v>
      </c>
      <c r="D62" s="6">
        <v>0.89097744360902253</v>
      </c>
      <c r="E62" s="6">
        <f t="shared" si="5"/>
        <v>6.7126579334935016E-3</v>
      </c>
    </row>
    <row r="63" spans="2:5" ht="20.100000000000001" customHeight="1" thickBot="1" x14ac:dyDescent="0.25">
      <c r="B63" s="4" t="s">
        <v>40</v>
      </c>
      <c r="C63" s="6">
        <v>0.96899224806201545</v>
      </c>
      <c r="D63" s="6">
        <v>0.90566037735849059</v>
      </c>
      <c r="E63" s="6">
        <f t="shared" si="5"/>
        <v>-6.5358490566037666E-2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1967</v>
      </c>
      <c r="D70" s="5">
        <v>1982</v>
      </c>
      <c r="E70" s="6">
        <f>IF(C70&gt;0,(D70-C70)/C70,"-")</f>
        <v>7.6258261311642093E-3</v>
      </c>
    </row>
    <row r="71" spans="2:10" ht="20.100000000000001" customHeight="1" thickBot="1" x14ac:dyDescent="0.25">
      <c r="B71" s="4" t="s">
        <v>45</v>
      </c>
      <c r="C71" s="5">
        <v>979</v>
      </c>
      <c r="D71" s="5">
        <v>892</v>
      </c>
      <c r="E71" s="6">
        <f t="shared" ref="E71:E77" si="6">IF(C71&gt;0,(D71-C71)/C71,"-")</f>
        <v>-8.8866189989785502E-2</v>
      </c>
    </row>
    <row r="72" spans="2:10" ht="20.100000000000001" customHeight="1" thickBot="1" x14ac:dyDescent="0.25">
      <c r="B72" s="4" t="s">
        <v>43</v>
      </c>
      <c r="C72" s="5">
        <v>1</v>
      </c>
      <c r="D72" s="5">
        <v>3</v>
      </c>
      <c r="E72" s="6">
        <f t="shared" si="6"/>
        <v>2</v>
      </c>
    </row>
    <row r="73" spans="2:10" ht="20.100000000000001" customHeight="1" thickBot="1" x14ac:dyDescent="0.25">
      <c r="B73" s="4" t="s">
        <v>46</v>
      </c>
      <c r="C73" s="5">
        <v>634</v>
      </c>
      <c r="D73" s="5">
        <v>680</v>
      </c>
      <c r="E73" s="6">
        <f t="shared" si="6"/>
        <v>7.2555205047318619E-2</v>
      </c>
    </row>
    <row r="74" spans="2:10" ht="20.100000000000001" customHeight="1" thickBot="1" x14ac:dyDescent="0.25">
      <c r="B74" s="4" t="s">
        <v>47</v>
      </c>
      <c r="C74" s="5">
        <v>175</v>
      </c>
      <c r="D74" s="5">
        <v>210</v>
      </c>
      <c r="E74" s="6">
        <f t="shared" si="6"/>
        <v>0.2</v>
      </c>
    </row>
    <row r="75" spans="2:10" ht="20.100000000000001" customHeight="1" thickBot="1" x14ac:dyDescent="0.25">
      <c r="B75" s="4" t="s">
        <v>48</v>
      </c>
      <c r="C75" s="5">
        <v>176</v>
      </c>
      <c r="D75" s="5">
        <v>194</v>
      </c>
      <c r="E75" s="6">
        <f t="shared" si="6"/>
        <v>0.10227272727272728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2</v>
      </c>
      <c r="D77" s="5">
        <v>3</v>
      </c>
      <c r="E77" s="6">
        <f t="shared" si="6"/>
        <v>0.5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77</v>
      </c>
      <c r="D90" s="5">
        <v>61</v>
      </c>
      <c r="E90" s="6">
        <f>IF(C90&gt;0,(D90-C90)/C90,"-")</f>
        <v>-0.20779220779220781</v>
      </c>
    </row>
    <row r="91" spans="2:5" ht="29.25" thickBot="1" x14ac:dyDescent="0.25">
      <c r="B91" s="4" t="s">
        <v>52</v>
      </c>
      <c r="C91" s="5">
        <v>58</v>
      </c>
      <c r="D91" s="5">
        <v>57</v>
      </c>
      <c r="E91" s="6">
        <f t="shared" ref="E91:E93" si="7">IF(C91&gt;0,(D91-C91)/C91,"-")</f>
        <v>-1.7241379310344827E-2</v>
      </c>
    </row>
    <row r="92" spans="2:5" ht="29.25" customHeight="1" thickBot="1" x14ac:dyDescent="0.25">
      <c r="B92" s="4" t="s">
        <v>53</v>
      </c>
      <c r="C92" s="5">
        <v>85</v>
      </c>
      <c r="D92" s="5">
        <v>81</v>
      </c>
      <c r="E92" s="6">
        <f t="shared" si="7"/>
        <v>-4.7058823529411764E-2</v>
      </c>
    </row>
    <row r="93" spans="2:5" ht="29.25" customHeight="1" thickBot="1" x14ac:dyDescent="0.25">
      <c r="B93" s="4" t="s">
        <v>54</v>
      </c>
      <c r="C93" s="6">
        <f>(C90+C91)/(C90+C91+C92)</f>
        <v>0.61363636363636365</v>
      </c>
      <c r="D93" s="6">
        <f>(D90+D91)/(D90+D91+D92)</f>
        <v>0.59296482412060303</v>
      </c>
      <c r="E93" s="6">
        <f t="shared" si="7"/>
        <v>-3.3686953284943227E-2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220</v>
      </c>
      <c r="D100" s="5">
        <v>200</v>
      </c>
      <c r="E100" s="6">
        <f>IF(C100&gt;0,(D100-C100)/C100,"-")</f>
        <v>-9.0909090909090912E-2</v>
      </c>
    </row>
    <row r="101" spans="2:5" ht="20.100000000000001" customHeight="1" thickBot="1" x14ac:dyDescent="0.25">
      <c r="B101" s="4" t="s">
        <v>41</v>
      </c>
      <c r="C101" s="5">
        <v>106</v>
      </c>
      <c r="D101" s="5">
        <v>97</v>
      </c>
      <c r="E101" s="6">
        <f t="shared" ref="E101:E105" si="8">IF(C101&gt;0,(D101-C101)/C101,"-")</f>
        <v>-8.4905660377358486E-2</v>
      </c>
    </row>
    <row r="102" spans="2:5" ht="20.100000000000001" customHeight="1" thickBot="1" x14ac:dyDescent="0.25">
      <c r="B102" s="4" t="s">
        <v>42</v>
      </c>
      <c r="C102" s="5">
        <v>29</v>
      </c>
      <c r="D102" s="5">
        <v>21</v>
      </c>
      <c r="E102" s="6">
        <f t="shared" si="8"/>
        <v>-0.27586206896551724</v>
      </c>
    </row>
    <row r="103" spans="2:5" ht="20.100000000000001" customHeight="1" thickBot="1" x14ac:dyDescent="0.25">
      <c r="B103" s="4" t="s">
        <v>98</v>
      </c>
      <c r="C103" s="6">
        <f>(C101+C102)/C100</f>
        <v>0.61363636363636365</v>
      </c>
      <c r="D103" s="6">
        <f>(D101+D102)/D100</f>
        <v>0.59</v>
      </c>
      <c r="E103" s="6">
        <f t="shared" si="8"/>
        <v>-3.8518518518518584E-2</v>
      </c>
    </row>
    <row r="104" spans="2:5" ht="20.100000000000001" customHeight="1" thickBot="1" x14ac:dyDescent="0.25">
      <c r="B104" s="4" t="s">
        <v>39</v>
      </c>
      <c r="C104" s="6">
        <v>0.62721893491124259</v>
      </c>
      <c r="D104" s="6">
        <v>0.57738095238095233</v>
      </c>
      <c r="E104" s="6">
        <f t="shared" si="8"/>
        <v>-7.9458670260557113E-2</v>
      </c>
    </row>
    <row r="105" spans="2:5" ht="20.100000000000001" customHeight="1" thickBot="1" x14ac:dyDescent="0.25">
      <c r="B105" s="4" t="s">
        <v>40</v>
      </c>
      <c r="C105" s="6">
        <v>0.56862745098039214</v>
      </c>
      <c r="D105" s="6">
        <v>0.65625</v>
      </c>
      <c r="E105" s="6">
        <f t="shared" si="8"/>
        <v>0.15409482758620693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219</v>
      </c>
      <c r="D112" s="5">
        <v>233</v>
      </c>
      <c r="E112" s="6">
        <f>IF(C112&gt;0,(D112-C112)/C112,"-")</f>
        <v>6.3926940639269403E-2</v>
      </c>
    </row>
    <row r="113" spans="2:14" ht="15" thickBot="1" x14ac:dyDescent="0.25">
      <c r="B113" s="4" t="s">
        <v>56</v>
      </c>
      <c r="C113" s="5">
        <v>106</v>
      </c>
      <c r="D113" s="5">
        <v>114</v>
      </c>
      <c r="E113" s="6">
        <f t="shared" ref="E113:E114" si="9">IF(C113&gt;0,(D113-C113)/C113,"-")</f>
        <v>7.5471698113207544E-2</v>
      </c>
    </row>
    <row r="114" spans="2:14" ht="15" thickBot="1" x14ac:dyDescent="0.25">
      <c r="B114" s="4" t="s">
        <v>57</v>
      </c>
      <c r="C114" s="5">
        <v>113</v>
      </c>
      <c r="D114" s="5">
        <v>119</v>
      </c>
      <c r="E114" s="6">
        <f t="shared" si="9"/>
        <v>5.3097345132743362E-2</v>
      </c>
    </row>
    <row r="115" spans="2:14" s="22" customFormat="1" x14ac:dyDescent="0.2"/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2</v>
      </c>
      <c r="D128" s="10">
        <v>0</v>
      </c>
      <c r="E128" s="10">
        <v>1</v>
      </c>
      <c r="F128" s="10">
        <v>3</v>
      </c>
      <c r="G128" s="10">
        <v>3</v>
      </c>
      <c r="H128" s="10">
        <v>1</v>
      </c>
      <c r="I128" s="10">
        <v>1</v>
      </c>
      <c r="J128" s="10">
        <v>5</v>
      </c>
      <c r="K128" s="6">
        <f>IF(C128=0,"-",(G128-C128)/C128)</f>
        <v>0.5</v>
      </c>
      <c r="L128" s="6" t="str">
        <f t="shared" ref="L128:N133" si="10">IF(D128=0,"-",(H128-D128)/D128)</f>
        <v>-</v>
      </c>
      <c r="M128" s="6">
        <f t="shared" si="10"/>
        <v>0</v>
      </c>
      <c r="N128" s="6">
        <f t="shared" si="10"/>
        <v>0.66666666666666663</v>
      </c>
    </row>
    <row r="129" spans="2:14" ht="15" thickBot="1" x14ac:dyDescent="0.25">
      <c r="B129" s="4" t="s">
        <v>64</v>
      </c>
      <c r="C129" s="10">
        <v>1</v>
      </c>
      <c r="D129" s="10">
        <v>0</v>
      </c>
      <c r="E129" s="10">
        <v>0</v>
      </c>
      <c r="F129" s="10">
        <v>1</v>
      </c>
      <c r="G129" s="10">
        <v>0</v>
      </c>
      <c r="H129" s="10">
        <v>1</v>
      </c>
      <c r="I129" s="10">
        <v>0</v>
      </c>
      <c r="J129" s="10">
        <v>1</v>
      </c>
      <c r="K129" s="6">
        <f t="shared" ref="K129:K133" si="11">IF(C129=0,"-",(G129-C129)/C129)</f>
        <v>-1</v>
      </c>
      <c r="L129" s="6" t="str">
        <f t="shared" si="10"/>
        <v>-</v>
      </c>
      <c r="M129" s="6" t="str">
        <f t="shared" si="10"/>
        <v>-</v>
      </c>
      <c r="N129" s="6">
        <f t="shared" si="10"/>
        <v>0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3</v>
      </c>
      <c r="D133" s="10">
        <v>0</v>
      </c>
      <c r="E133" s="10">
        <v>1</v>
      </c>
      <c r="F133" s="10">
        <v>4</v>
      </c>
      <c r="G133" s="10">
        <v>3</v>
      </c>
      <c r="H133" s="10">
        <v>2</v>
      </c>
      <c r="I133" s="10">
        <v>1</v>
      </c>
      <c r="J133" s="10">
        <v>6</v>
      </c>
      <c r="K133" s="6">
        <f t="shared" si="11"/>
        <v>0</v>
      </c>
      <c r="L133" s="6" t="str">
        <f t="shared" si="10"/>
        <v>-</v>
      </c>
      <c r="M133" s="6">
        <f t="shared" si="10"/>
        <v>0</v>
      </c>
      <c r="N133" s="6">
        <f t="shared" si="10"/>
        <v>0.5</v>
      </c>
    </row>
    <row r="134" spans="2:14" ht="15" thickBot="1" x14ac:dyDescent="0.25">
      <c r="B134" s="4" t="s">
        <v>36</v>
      </c>
      <c r="C134" s="6">
        <f>IF(C128=0,"-",C128/(C128+C129))</f>
        <v>0.66666666666666663</v>
      </c>
      <c r="D134" s="6" t="str">
        <f>IF(D128=0,"-",D128/(D128+D129))</f>
        <v>-</v>
      </c>
      <c r="E134" s="6">
        <f t="shared" ref="E134:J134" si="12">IF(E128=0,"-",E128/(E128+E129))</f>
        <v>1</v>
      </c>
      <c r="F134" s="6">
        <f t="shared" si="12"/>
        <v>0.75</v>
      </c>
      <c r="G134" s="6">
        <f t="shared" si="12"/>
        <v>1</v>
      </c>
      <c r="H134" s="6">
        <f t="shared" si="12"/>
        <v>0.5</v>
      </c>
      <c r="I134" s="6">
        <f t="shared" si="12"/>
        <v>1</v>
      </c>
      <c r="J134" s="6">
        <f t="shared" si="12"/>
        <v>0.83333333333333337</v>
      </c>
      <c r="K134" s="6">
        <f>IF(OR(C134="-",G134="-"),"-",(G134-C134)/C134)</f>
        <v>0.50000000000000011</v>
      </c>
      <c r="L134" s="6" t="str">
        <f t="shared" ref="L134:N135" si="13">IF(OR(D134="-",H134="-"),"-",(H134-D134)/D134)</f>
        <v>-</v>
      </c>
      <c r="M134" s="6">
        <f t="shared" si="13"/>
        <v>0</v>
      </c>
      <c r="N134" s="6">
        <f t="shared" si="13"/>
        <v>0.11111111111111116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11</v>
      </c>
      <c r="D143" s="10">
        <v>0</v>
      </c>
      <c r="E143" s="10">
        <v>4</v>
      </c>
      <c r="F143" s="10">
        <v>15</v>
      </c>
      <c r="G143" s="10">
        <v>4</v>
      </c>
      <c r="H143" s="10">
        <v>0</v>
      </c>
      <c r="I143" s="10">
        <v>9</v>
      </c>
      <c r="J143" s="10">
        <v>13</v>
      </c>
      <c r="K143" s="6">
        <f>IF(C143=0,"-",(G143-C143)/C143)</f>
        <v>-0.63636363636363635</v>
      </c>
      <c r="L143" s="6" t="str">
        <f t="shared" ref="L143:N147" si="15">IF(D143=0,"-",(H143-D143)/D143)</f>
        <v>-</v>
      </c>
      <c r="M143" s="6">
        <f t="shared" si="15"/>
        <v>1.25</v>
      </c>
      <c r="N143" s="6">
        <f t="shared" si="15"/>
        <v>-0.13333333333333333</v>
      </c>
    </row>
    <row r="144" spans="2:14" ht="15" thickBot="1" x14ac:dyDescent="0.25">
      <c r="B144" s="4" t="s">
        <v>72</v>
      </c>
      <c r="C144" s="10">
        <v>2</v>
      </c>
      <c r="D144" s="10">
        <v>0</v>
      </c>
      <c r="E144" s="10">
        <v>0</v>
      </c>
      <c r="F144" s="10">
        <v>2</v>
      </c>
      <c r="G144" s="10">
        <v>0</v>
      </c>
      <c r="H144" s="10">
        <v>0</v>
      </c>
      <c r="I144" s="10">
        <v>2</v>
      </c>
      <c r="J144" s="10">
        <v>2</v>
      </c>
      <c r="K144" s="6">
        <f t="shared" ref="K144:K147" si="16">IF(C144=0,"-",(G144-C144)/C144)</f>
        <v>-1</v>
      </c>
      <c r="L144" s="6" t="str">
        <f t="shared" si="15"/>
        <v>-</v>
      </c>
      <c r="M144" s="6" t="str">
        <f t="shared" si="15"/>
        <v>-</v>
      </c>
      <c r="N144" s="6">
        <f t="shared" si="15"/>
        <v>0</v>
      </c>
    </row>
    <row r="145" spans="2:14" ht="15" thickBot="1" x14ac:dyDescent="0.25">
      <c r="B145" s="4" t="s">
        <v>73</v>
      </c>
      <c r="C145" s="10">
        <v>68</v>
      </c>
      <c r="D145" s="10">
        <v>0</v>
      </c>
      <c r="E145" s="10">
        <v>14</v>
      </c>
      <c r="F145" s="10">
        <v>82</v>
      </c>
      <c r="G145" s="10">
        <v>38</v>
      </c>
      <c r="H145" s="10">
        <v>0</v>
      </c>
      <c r="I145" s="10">
        <v>25</v>
      </c>
      <c r="J145" s="10">
        <v>63</v>
      </c>
      <c r="K145" s="6">
        <f t="shared" si="16"/>
        <v>-0.44117647058823528</v>
      </c>
      <c r="L145" s="6" t="str">
        <f t="shared" si="15"/>
        <v>-</v>
      </c>
      <c r="M145" s="6">
        <f t="shared" si="15"/>
        <v>0.7857142857142857</v>
      </c>
      <c r="N145" s="6">
        <f t="shared" si="15"/>
        <v>-0.23170731707317074</v>
      </c>
    </row>
    <row r="146" spans="2:14" ht="15" thickBot="1" x14ac:dyDescent="0.25">
      <c r="B146" s="4" t="s">
        <v>74</v>
      </c>
      <c r="C146" s="10">
        <v>3</v>
      </c>
      <c r="D146" s="10">
        <v>0</v>
      </c>
      <c r="E146" s="10">
        <v>4</v>
      </c>
      <c r="F146" s="10">
        <v>7</v>
      </c>
      <c r="G146" s="10">
        <v>3</v>
      </c>
      <c r="H146" s="10">
        <v>0</v>
      </c>
      <c r="I146" s="10">
        <v>4</v>
      </c>
      <c r="J146" s="10">
        <v>7</v>
      </c>
      <c r="K146" s="6">
        <f t="shared" si="16"/>
        <v>0</v>
      </c>
      <c r="L146" s="6" t="str">
        <f t="shared" si="15"/>
        <v>-</v>
      </c>
      <c r="M146" s="6">
        <f t="shared" si="15"/>
        <v>0</v>
      </c>
      <c r="N146" s="6">
        <f t="shared" si="15"/>
        <v>0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84</v>
      </c>
      <c r="D148" s="10">
        <v>0</v>
      </c>
      <c r="E148" s="10">
        <v>22</v>
      </c>
      <c r="F148" s="10">
        <v>106</v>
      </c>
      <c r="G148" s="10">
        <v>45</v>
      </c>
      <c r="H148" s="10">
        <v>0</v>
      </c>
      <c r="I148" s="10">
        <v>40</v>
      </c>
      <c r="J148" s="10">
        <v>85</v>
      </c>
      <c r="K148" s="6"/>
      <c r="L148" s="6"/>
      <c r="M148" s="6"/>
      <c r="N148" s="6"/>
    </row>
    <row r="149" spans="2:14" ht="29.25" thickBot="1" x14ac:dyDescent="0.25">
      <c r="B149" s="7" t="s">
        <v>76</v>
      </c>
      <c r="C149" s="6">
        <f t="shared" ref="C149:J150" si="17">IF(C143=0,"-",(C143/(C143+C145)))</f>
        <v>0.13924050632911392</v>
      </c>
      <c r="D149" s="6" t="str">
        <f t="shared" si="17"/>
        <v>-</v>
      </c>
      <c r="E149" s="6">
        <f t="shared" si="17"/>
        <v>0.22222222222222221</v>
      </c>
      <c r="F149" s="6">
        <f t="shared" si="17"/>
        <v>0.15463917525773196</v>
      </c>
      <c r="G149" s="6">
        <f t="shared" si="17"/>
        <v>9.5238095238095233E-2</v>
      </c>
      <c r="H149" s="6" t="str">
        <f t="shared" si="17"/>
        <v>-</v>
      </c>
      <c r="I149" s="6">
        <f t="shared" si="17"/>
        <v>0.26470588235294118</v>
      </c>
      <c r="J149" s="6">
        <f t="shared" si="17"/>
        <v>0.17105263157894737</v>
      </c>
      <c r="K149" s="6">
        <f>IF(OR(C149="-",G149="-"),"-",(G149-C149)/C149)</f>
        <v>-0.31601731601731603</v>
      </c>
      <c r="L149" s="6" t="str">
        <f t="shared" ref="L149:N150" si="18">IF(OR(D149="-",H149="-"),"-",(H149-D149)/D149)</f>
        <v>-</v>
      </c>
      <c r="M149" s="6">
        <f t="shared" si="18"/>
        <v>0.19117647058823536</v>
      </c>
      <c r="N149" s="6">
        <f t="shared" si="18"/>
        <v>0.10614035087719297</v>
      </c>
    </row>
    <row r="150" spans="2:14" ht="29.25" thickBot="1" x14ac:dyDescent="0.25">
      <c r="B150" s="7" t="s">
        <v>77</v>
      </c>
      <c r="C150" s="6">
        <f t="shared" si="17"/>
        <v>0.4</v>
      </c>
      <c r="D150" s="6" t="str">
        <f t="shared" si="17"/>
        <v>-</v>
      </c>
      <c r="E150" s="6" t="str">
        <f t="shared" si="17"/>
        <v>-</v>
      </c>
      <c r="F150" s="6">
        <f t="shared" si="17"/>
        <v>0.22222222222222221</v>
      </c>
      <c r="G150" s="6" t="str">
        <f t="shared" si="17"/>
        <v>-</v>
      </c>
      <c r="H150" s="6" t="str">
        <f t="shared" si="17"/>
        <v>-</v>
      </c>
      <c r="I150" s="6">
        <f t="shared" si="17"/>
        <v>0.33333333333333331</v>
      </c>
      <c r="J150" s="6">
        <f t="shared" si="17"/>
        <v>0.22222222222222221</v>
      </c>
      <c r="K150" s="6" t="str">
        <f>IF(OR(C150="-",G150="-"),"-",(G150-C150)/C150)</f>
        <v>-</v>
      </c>
      <c r="L150" s="6" t="str">
        <f t="shared" si="18"/>
        <v>-</v>
      </c>
      <c r="M150" s="6" t="str">
        <f t="shared" si="18"/>
        <v>-</v>
      </c>
      <c r="N150" s="6">
        <f t="shared" si="18"/>
        <v>0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68</v>
      </c>
      <c r="D157" s="19">
        <v>41</v>
      </c>
      <c r="E157" s="18">
        <f>IF(C157=0,"-",(D157-C157)/C157)</f>
        <v>-0.39705882352941174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16</v>
      </c>
      <c r="D158" s="19">
        <v>4</v>
      </c>
      <c r="E158" s="18">
        <f t="shared" ref="E158:E159" si="19">IF(C158=0,"-",(D158-C158)/C158)</f>
        <v>-0.75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19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0.80952380952380953</v>
      </c>
      <c r="D160" s="18">
        <f>IF(D157=0,"-",D157/(D157+D158+D159))</f>
        <v>0.91111111111111109</v>
      </c>
      <c r="E160" s="18">
        <f>IF(OR(C160="-",D160="-"),"-",(D160-C160)/C160)</f>
        <v>0.12549019607843134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4</v>
      </c>
      <c r="D166" s="5">
        <v>6</v>
      </c>
      <c r="E166" s="6">
        <f>IF(C166=0,"-",(D166-C166)/C166)</f>
        <v>0.5</v>
      </c>
    </row>
    <row r="167" spans="2:14" ht="20.100000000000001" customHeight="1" thickBot="1" x14ac:dyDescent="0.25">
      <c r="B167" s="4" t="s">
        <v>41</v>
      </c>
      <c r="C167" s="5">
        <v>3</v>
      </c>
      <c r="D167" s="5">
        <v>5</v>
      </c>
      <c r="E167" s="6">
        <f t="shared" ref="E167:E168" si="20">IF(C167=0,"-",(D167-C167)/C167)</f>
        <v>0.66666666666666663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0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0.75</v>
      </c>
      <c r="D169" s="6">
        <f>IF(D166=0,"-",(D167+D168)/D166)</f>
        <v>0.83333333333333337</v>
      </c>
      <c r="E169" s="6">
        <f t="shared" ref="E169:E171" si="21">IF(OR(C169="-",D169="-"),"-",(D169-C169)/C169)</f>
        <v>0.11111111111111116</v>
      </c>
    </row>
    <row r="170" spans="2:14" ht="20.100000000000001" customHeight="1" thickBot="1" x14ac:dyDescent="0.25">
      <c r="B170" s="4" t="s">
        <v>39</v>
      </c>
      <c r="C170" s="6">
        <v>0.75</v>
      </c>
      <c r="D170" s="6">
        <v>0.83333333333333337</v>
      </c>
      <c r="E170" s="6">
        <f t="shared" si="21"/>
        <v>0.11111111111111116</v>
      </c>
    </row>
    <row r="171" spans="2:14" ht="20.100000000000001" customHeight="1" thickBot="1" x14ac:dyDescent="0.25">
      <c r="B171" s="4" t="s">
        <v>40</v>
      </c>
      <c r="C171" s="6" t="s">
        <v>104</v>
      </c>
      <c r="D171" s="6" t="s">
        <v>104</v>
      </c>
      <c r="E171" s="6" t="str">
        <f t="shared" si="21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4</v>
      </c>
      <c r="D178" s="5">
        <v>3</v>
      </c>
      <c r="E178" s="6">
        <f>IF(C178=0,"-",(D178-C178)/C178)</f>
        <v>-0.25</v>
      </c>
      <c r="H178" s="13"/>
    </row>
    <row r="179" spans="2:8" ht="15" thickBot="1" x14ac:dyDescent="0.25">
      <c r="B179" s="4" t="s">
        <v>43</v>
      </c>
      <c r="C179" s="5">
        <v>3</v>
      </c>
      <c r="D179" s="5">
        <v>1</v>
      </c>
      <c r="E179" s="6">
        <f t="shared" ref="E179:E185" si="22">IF(C179=0,"-",(D179-C179)/C179)</f>
        <v>-0.66666666666666663</v>
      </c>
      <c r="H179" s="13"/>
    </row>
    <row r="180" spans="2:8" ht="15" thickBot="1" x14ac:dyDescent="0.25">
      <c r="B180" s="4" t="s">
        <v>47</v>
      </c>
      <c r="C180" s="5">
        <v>0</v>
      </c>
      <c r="D180" s="5">
        <v>2</v>
      </c>
      <c r="E180" s="6" t="str">
        <f t="shared" si="22"/>
        <v>-</v>
      </c>
      <c r="H180" s="13"/>
    </row>
    <row r="181" spans="2:8" ht="15" thickBot="1" x14ac:dyDescent="0.25">
      <c r="B181" s="4" t="s">
        <v>78</v>
      </c>
      <c r="C181" s="5">
        <v>1</v>
      </c>
      <c r="D181" s="5">
        <v>0</v>
      </c>
      <c r="E181" s="6">
        <f t="shared" si="22"/>
        <v>-1</v>
      </c>
      <c r="H181" s="13"/>
    </row>
    <row r="182" spans="2:8" ht="15" thickBot="1" x14ac:dyDescent="0.25">
      <c r="B182" s="15" t="s">
        <v>79</v>
      </c>
      <c r="C182" s="5">
        <v>88</v>
      </c>
      <c r="D182" s="5">
        <v>114</v>
      </c>
      <c r="E182" s="6">
        <f t="shared" si="22"/>
        <v>0.29545454545454547</v>
      </c>
      <c r="H182" s="13"/>
    </row>
    <row r="183" spans="2:8" ht="15" thickBot="1" x14ac:dyDescent="0.25">
      <c r="B183" s="4" t="s">
        <v>47</v>
      </c>
      <c r="C183" s="5">
        <v>69</v>
      </c>
      <c r="D183" s="5">
        <v>71</v>
      </c>
      <c r="E183" s="6">
        <f t="shared" si="22"/>
        <v>2.8985507246376812E-2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2"/>
        <v>-</v>
      </c>
      <c r="H184" s="13"/>
    </row>
    <row r="185" spans="2:8" ht="15" thickBot="1" x14ac:dyDescent="0.25">
      <c r="B185" s="4" t="s">
        <v>80</v>
      </c>
      <c r="C185" s="5">
        <v>19</v>
      </c>
      <c r="D185" s="5">
        <v>43</v>
      </c>
      <c r="E185" s="6">
        <f t="shared" si="22"/>
        <v>1.263157894736842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5</v>
      </c>
      <c r="D197" s="5">
        <v>7</v>
      </c>
      <c r="E197" s="6">
        <f t="shared" ref="E197:E200" si="23">IF(C197=0,"-",(D197-C197)/C197)</f>
        <v>0.4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3"/>
        <v>-</v>
      </c>
    </row>
    <row r="199" spans="2:5" ht="15" thickBot="1" x14ac:dyDescent="0.25">
      <c r="B199" s="4" t="s">
        <v>84</v>
      </c>
      <c r="C199" s="5">
        <v>5</v>
      </c>
      <c r="D199" s="5">
        <v>7</v>
      </c>
      <c r="E199" s="6">
        <f t="shared" si="23"/>
        <v>0.4</v>
      </c>
    </row>
    <row r="200" spans="2:5" ht="15" thickBot="1" x14ac:dyDescent="0.25">
      <c r="B200" s="4" t="s">
        <v>85</v>
      </c>
      <c r="C200" s="5">
        <v>5</v>
      </c>
      <c r="D200" s="5">
        <v>5</v>
      </c>
      <c r="E200" s="6">
        <f t="shared" si="23"/>
        <v>0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4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5</v>
      </c>
      <c r="D208" s="5">
        <v>7</v>
      </c>
      <c r="E208" s="6">
        <f t="shared" si="24"/>
        <v>0.4</v>
      </c>
    </row>
    <row r="209" spans="2:5" ht="20.100000000000001" customHeight="1" thickBot="1" x14ac:dyDescent="0.25">
      <c r="B209" s="17" t="s">
        <v>86</v>
      </c>
      <c r="C209" s="5">
        <v>5</v>
      </c>
      <c r="D209" s="5">
        <v>6</v>
      </c>
      <c r="E209" s="6">
        <f t="shared" si="24"/>
        <v>0.2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1</v>
      </c>
      <c r="E210" s="6" t="str">
        <f t="shared" si="24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5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5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7</v>
      </c>
      <c r="D221" s="5">
        <v>6</v>
      </c>
      <c r="E221" s="6">
        <f t="shared" ref="E221:E223" si="26">IF(C221=0,"-",(D221-C221)/C221)</f>
        <v>-0.14285714285714285</v>
      </c>
    </row>
    <row r="222" spans="2:5" ht="15" thickBot="1" x14ac:dyDescent="0.25">
      <c r="B222" s="16" t="s">
        <v>92</v>
      </c>
      <c r="C222" s="5">
        <v>9</v>
      </c>
      <c r="D222" s="5">
        <v>7</v>
      </c>
      <c r="E222" s="6">
        <f t="shared" si="26"/>
        <v>-0.22222222222222221</v>
      </c>
    </row>
    <row r="223" spans="2:5" ht="15" thickBot="1" x14ac:dyDescent="0.25">
      <c r="B223" s="16" t="s">
        <v>93</v>
      </c>
      <c r="C223" s="5">
        <v>8</v>
      </c>
      <c r="D223" s="5">
        <v>2</v>
      </c>
      <c r="E223" s="6">
        <f t="shared" si="26"/>
        <v>-0.75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497</v>
      </c>
      <c r="D14" s="5">
        <v>368</v>
      </c>
      <c r="E14" s="6">
        <f>IF(C14&gt;0,(D14-C14)/C14)</f>
        <v>-0.2595573440643863</v>
      </c>
    </row>
    <row r="15" spans="1:5" ht="20.100000000000001" customHeight="1" thickBot="1" x14ac:dyDescent="0.25">
      <c r="B15" s="4" t="s">
        <v>17</v>
      </c>
      <c r="C15" s="5">
        <v>487</v>
      </c>
      <c r="D15" s="5">
        <v>368</v>
      </c>
      <c r="E15" s="6">
        <f t="shared" ref="E15:E25" si="0">IF(C15&gt;0,(D15-C15)/C15)</f>
        <v>-0.24435318275154005</v>
      </c>
    </row>
    <row r="16" spans="1:5" ht="20.100000000000001" customHeight="1" thickBot="1" x14ac:dyDescent="0.25">
      <c r="B16" s="4" t="s">
        <v>18</v>
      </c>
      <c r="C16" s="5">
        <v>354</v>
      </c>
      <c r="D16" s="5">
        <v>289</v>
      </c>
      <c r="E16" s="6">
        <f t="shared" si="0"/>
        <v>-0.18361581920903955</v>
      </c>
    </row>
    <row r="17" spans="2:5" ht="20.100000000000001" customHeight="1" thickBot="1" x14ac:dyDescent="0.25">
      <c r="B17" s="4" t="s">
        <v>19</v>
      </c>
      <c r="C17" s="5">
        <v>133</v>
      </c>
      <c r="D17" s="5">
        <v>79</v>
      </c>
      <c r="E17" s="6">
        <f t="shared" si="0"/>
        <v>-0.40601503759398494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2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0.2731006160164271</v>
      </c>
      <c r="D20" s="6">
        <f>D17/D15</f>
        <v>0.21467391304347827</v>
      </c>
      <c r="E20" s="6">
        <f t="shared" si="0"/>
        <v>-0.21393837855508333</v>
      </c>
    </row>
    <row r="21" spans="2:5" ht="30" customHeight="1" thickBot="1" x14ac:dyDescent="0.25">
      <c r="B21" s="4" t="s">
        <v>23</v>
      </c>
      <c r="C21" s="5">
        <v>37</v>
      </c>
      <c r="D21" s="5">
        <v>20</v>
      </c>
      <c r="E21" s="6">
        <f t="shared" si="0"/>
        <v>-0.45945945945945948</v>
      </c>
    </row>
    <row r="22" spans="2:5" ht="20.100000000000001" customHeight="1" thickBot="1" x14ac:dyDescent="0.25">
      <c r="B22" s="4" t="s">
        <v>24</v>
      </c>
      <c r="C22" s="5">
        <v>25</v>
      </c>
      <c r="D22" s="5">
        <v>16</v>
      </c>
      <c r="E22" s="6">
        <f t="shared" si="0"/>
        <v>-0.36</v>
      </c>
    </row>
    <row r="23" spans="2:5" ht="20.100000000000001" customHeight="1" thickBot="1" x14ac:dyDescent="0.25">
      <c r="B23" s="4" t="s">
        <v>25</v>
      </c>
      <c r="C23" s="5">
        <v>12</v>
      </c>
      <c r="D23" s="5">
        <v>4</v>
      </c>
      <c r="E23" s="6">
        <f t="shared" si="0"/>
        <v>-0.66666666666666663</v>
      </c>
    </row>
    <row r="24" spans="2:5" ht="20.100000000000001" customHeight="1" thickBot="1" x14ac:dyDescent="0.25">
      <c r="B24" s="4" t="s">
        <v>21</v>
      </c>
      <c r="C24" s="6">
        <f>C23/C21</f>
        <v>0.32432432432432434</v>
      </c>
      <c r="D24" s="6">
        <f t="shared" ref="D24" si="1">D23/D21</f>
        <v>0.2</v>
      </c>
      <c r="E24" s="6">
        <f t="shared" si="0"/>
        <v>-0.38333333333333336</v>
      </c>
    </row>
    <row r="25" spans="2:5" ht="20.100000000000001" customHeight="1" thickBot="1" x14ac:dyDescent="0.25">
      <c r="B25" s="7" t="s">
        <v>26</v>
      </c>
      <c r="C25" s="6">
        <v>0.16272550179265363</v>
      </c>
      <c r="D25" s="6">
        <v>0.12252535409161434</v>
      </c>
      <c r="E25" s="6">
        <f t="shared" si="0"/>
        <v>-0.24704270233108697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77</v>
      </c>
      <c r="D34" s="5">
        <v>60</v>
      </c>
      <c r="E34" s="6">
        <f>IF(C34&gt;0,(D34-C34)/C34,"-")</f>
        <v>-0.22077922077922077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45</v>
      </c>
      <c r="D36" s="5">
        <v>26</v>
      </c>
      <c r="E36" s="6">
        <f t="shared" si="2"/>
        <v>-0.42222222222222222</v>
      </c>
    </row>
    <row r="37" spans="2:5" ht="20.100000000000001" customHeight="1" thickBot="1" x14ac:dyDescent="0.25">
      <c r="B37" s="4" t="s">
        <v>30</v>
      </c>
      <c r="C37" s="5">
        <v>32</v>
      </c>
      <c r="D37" s="5">
        <v>34</v>
      </c>
      <c r="E37" s="6">
        <f t="shared" si="2"/>
        <v>6.25E-2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48</v>
      </c>
      <c r="D44" s="5">
        <v>47</v>
      </c>
      <c r="E44" s="6">
        <f>IF(C44&gt;0,(D44-C44)/C44,"-")</f>
        <v>-2.0833333333333332E-2</v>
      </c>
    </row>
    <row r="45" spans="2:5" ht="20.100000000000001" customHeight="1" thickBot="1" x14ac:dyDescent="0.25">
      <c r="B45" s="4" t="s">
        <v>34</v>
      </c>
      <c r="C45" s="5">
        <v>10</v>
      </c>
      <c r="D45" s="5">
        <v>4</v>
      </c>
      <c r="E45" s="6">
        <f t="shared" ref="E45:E51" si="3">IF(C45&gt;0,(D45-C45)/C45,"-")</f>
        <v>-0.6</v>
      </c>
    </row>
    <row r="46" spans="2:5" ht="20.100000000000001" customHeight="1" thickBot="1" x14ac:dyDescent="0.25">
      <c r="B46" s="4" t="s">
        <v>31</v>
      </c>
      <c r="C46" s="5">
        <v>11</v>
      </c>
      <c r="D46" s="5">
        <v>11</v>
      </c>
      <c r="E46" s="6">
        <f t="shared" si="3"/>
        <v>0</v>
      </c>
    </row>
    <row r="47" spans="2:5" ht="20.100000000000001" customHeight="1" thickBot="1" x14ac:dyDescent="0.25">
      <c r="B47" s="4" t="s">
        <v>32</v>
      </c>
      <c r="C47" s="5">
        <v>232</v>
      </c>
      <c r="D47" s="5">
        <v>174</v>
      </c>
      <c r="E47" s="6">
        <f t="shared" si="3"/>
        <v>-0.25</v>
      </c>
    </row>
    <row r="48" spans="2:5" ht="20.100000000000001" customHeight="1" thickBot="1" x14ac:dyDescent="0.25">
      <c r="B48" s="4" t="s">
        <v>35</v>
      </c>
      <c r="C48" s="5">
        <v>81</v>
      </c>
      <c r="D48" s="5">
        <v>92</v>
      </c>
      <c r="E48" s="6">
        <f t="shared" si="3"/>
        <v>0.13580246913580246</v>
      </c>
    </row>
    <row r="49" spans="2:5" ht="20.100000000000001" customHeight="1" thickBot="1" x14ac:dyDescent="0.25">
      <c r="B49" s="4" t="s">
        <v>67</v>
      </c>
      <c r="C49" s="5">
        <v>71</v>
      </c>
      <c r="D49" s="5">
        <v>54</v>
      </c>
      <c r="E49" s="6">
        <f t="shared" si="3"/>
        <v>-0.23943661971830985</v>
      </c>
    </row>
    <row r="50" spans="2:5" ht="20.100000000000001" customHeight="1" collapsed="1" thickBot="1" x14ac:dyDescent="0.25">
      <c r="B50" s="4" t="s">
        <v>36</v>
      </c>
      <c r="C50" s="6">
        <f>C44/(C44+C45)</f>
        <v>0.82758620689655171</v>
      </c>
      <c r="D50" s="6">
        <f>D44/(D44+D45)</f>
        <v>0.92156862745098034</v>
      </c>
      <c r="E50" s="6">
        <f t="shared" si="3"/>
        <v>0.11356209150326792</v>
      </c>
    </row>
    <row r="51" spans="2:5" ht="20.100000000000001" customHeight="1" thickBot="1" x14ac:dyDescent="0.25">
      <c r="B51" s="4" t="s">
        <v>37</v>
      </c>
      <c r="C51" s="6">
        <f>C47/(C46+C47)</f>
        <v>0.95473251028806583</v>
      </c>
      <c r="D51" s="6">
        <f t="shared" ref="D51" si="4">D47/(D46+D47)</f>
        <v>0.94054054054054059</v>
      </c>
      <c r="E51" s="6">
        <f t="shared" si="3"/>
        <v>-1.4864864864864793E-2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58</v>
      </c>
      <c r="D58" s="5">
        <v>51</v>
      </c>
      <c r="E58" s="6">
        <f>IF(C58&gt;0,(D58-C58)/C58,"-")</f>
        <v>-0.1206896551724138</v>
      </c>
    </row>
    <row r="59" spans="2:5" ht="20.100000000000001" customHeight="1" thickBot="1" x14ac:dyDescent="0.25">
      <c r="B59" s="4" t="s">
        <v>41</v>
      </c>
      <c r="C59" s="5">
        <v>38</v>
      </c>
      <c r="D59" s="5">
        <v>40</v>
      </c>
      <c r="E59" s="6">
        <f t="shared" ref="E59:E63" si="5">IF(C59&gt;0,(D59-C59)/C59,"-")</f>
        <v>5.2631578947368418E-2</v>
      </c>
    </row>
    <row r="60" spans="2:5" ht="20.100000000000001" customHeight="1" thickBot="1" x14ac:dyDescent="0.25">
      <c r="B60" s="4" t="s">
        <v>42</v>
      </c>
      <c r="C60" s="5">
        <v>10</v>
      </c>
      <c r="D60" s="5">
        <v>7</v>
      </c>
      <c r="E60" s="6">
        <f t="shared" si="5"/>
        <v>-0.3</v>
      </c>
    </row>
    <row r="61" spans="2:5" ht="20.100000000000001" customHeight="1" collapsed="1" thickBot="1" x14ac:dyDescent="0.25">
      <c r="B61" s="4" t="s">
        <v>98</v>
      </c>
      <c r="C61" s="6">
        <f>(C59+C60)/C58</f>
        <v>0.82758620689655171</v>
      </c>
      <c r="D61" s="6">
        <f>(D59+D60)/D58</f>
        <v>0.92156862745098034</v>
      </c>
      <c r="E61" s="6">
        <f t="shared" si="5"/>
        <v>0.11356209150326792</v>
      </c>
    </row>
    <row r="62" spans="2:5" ht="20.100000000000001" customHeight="1" thickBot="1" x14ac:dyDescent="0.25">
      <c r="B62" s="4" t="s">
        <v>39</v>
      </c>
      <c r="C62" s="6">
        <v>0.80851063829787229</v>
      </c>
      <c r="D62" s="6">
        <v>0.90909090909090906</v>
      </c>
      <c r="E62" s="6">
        <f t="shared" si="5"/>
        <v>0.12440191387559812</v>
      </c>
    </row>
    <row r="63" spans="2:5" ht="20.100000000000001" customHeight="1" thickBot="1" x14ac:dyDescent="0.25">
      <c r="B63" s="4" t="s">
        <v>40</v>
      </c>
      <c r="C63" s="6">
        <v>0.90909090909090906</v>
      </c>
      <c r="D63" s="6">
        <v>1</v>
      </c>
      <c r="E63" s="6">
        <f t="shared" si="5"/>
        <v>0.10000000000000003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569</v>
      </c>
      <c r="D70" s="5">
        <v>434</v>
      </c>
      <c r="E70" s="6">
        <f>IF(C70&gt;0,(D70-C70)/C70,"-")</f>
        <v>-0.23725834797891038</v>
      </c>
    </row>
    <row r="71" spans="2:10" ht="20.100000000000001" customHeight="1" thickBot="1" x14ac:dyDescent="0.25">
      <c r="B71" s="4" t="s">
        <v>45</v>
      </c>
      <c r="C71" s="5">
        <v>155</v>
      </c>
      <c r="D71" s="5">
        <v>101</v>
      </c>
      <c r="E71" s="6">
        <f t="shared" ref="E71:E77" si="6">IF(C71&gt;0,(D71-C71)/C71,"-")</f>
        <v>-0.34838709677419355</v>
      </c>
    </row>
    <row r="72" spans="2:10" ht="20.100000000000001" customHeight="1" thickBot="1" x14ac:dyDescent="0.25">
      <c r="B72" s="4" t="s">
        <v>43</v>
      </c>
      <c r="C72" s="5">
        <v>2</v>
      </c>
      <c r="D72" s="5">
        <v>0</v>
      </c>
      <c r="E72" s="6">
        <f t="shared" si="6"/>
        <v>-1</v>
      </c>
    </row>
    <row r="73" spans="2:10" ht="20.100000000000001" customHeight="1" thickBot="1" x14ac:dyDescent="0.25">
      <c r="B73" s="4" t="s">
        <v>46</v>
      </c>
      <c r="C73" s="5">
        <v>304</v>
      </c>
      <c r="D73" s="5">
        <v>231</v>
      </c>
      <c r="E73" s="6">
        <f t="shared" si="6"/>
        <v>-0.24013157894736842</v>
      </c>
    </row>
    <row r="74" spans="2:10" ht="20.100000000000001" customHeight="1" thickBot="1" x14ac:dyDescent="0.25">
      <c r="B74" s="4" t="s">
        <v>47</v>
      </c>
      <c r="C74" s="5">
        <v>90</v>
      </c>
      <c r="D74" s="5">
        <v>86</v>
      </c>
      <c r="E74" s="6">
        <f t="shared" si="6"/>
        <v>-4.4444444444444446E-2</v>
      </c>
    </row>
    <row r="75" spans="2:10" ht="20.100000000000001" customHeight="1" thickBot="1" x14ac:dyDescent="0.25">
      <c r="B75" s="4" t="s">
        <v>48</v>
      </c>
      <c r="C75" s="5">
        <v>18</v>
      </c>
      <c r="D75" s="5">
        <v>16</v>
      </c>
      <c r="E75" s="6">
        <f t="shared" si="6"/>
        <v>-0.1111111111111111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25</v>
      </c>
      <c r="D90" s="5">
        <v>36</v>
      </c>
      <c r="E90" s="6">
        <f>IF(C90&gt;0,(D90-C90)/C90,"-")</f>
        <v>0.44</v>
      </c>
    </row>
    <row r="91" spans="2:5" ht="29.25" thickBot="1" x14ac:dyDescent="0.25">
      <c r="B91" s="4" t="s">
        <v>52</v>
      </c>
      <c r="C91" s="5">
        <v>22</v>
      </c>
      <c r="D91" s="5">
        <v>27</v>
      </c>
      <c r="E91" s="6">
        <f t="shared" ref="E91:E93" si="7">IF(C91&gt;0,(D91-C91)/C91,"-")</f>
        <v>0.22727272727272727</v>
      </c>
    </row>
    <row r="92" spans="2:5" ht="29.25" customHeight="1" thickBot="1" x14ac:dyDescent="0.25">
      <c r="B92" s="4" t="s">
        <v>53</v>
      </c>
      <c r="C92" s="5">
        <v>31</v>
      </c>
      <c r="D92" s="5">
        <v>23</v>
      </c>
      <c r="E92" s="6">
        <f t="shared" si="7"/>
        <v>-0.25806451612903225</v>
      </c>
    </row>
    <row r="93" spans="2:5" ht="29.25" customHeight="1" thickBot="1" x14ac:dyDescent="0.25">
      <c r="B93" s="4" t="s">
        <v>54</v>
      </c>
      <c r="C93" s="6">
        <f>(C90+C91)/(C90+C91+C92)</f>
        <v>0.60256410256410253</v>
      </c>
      <c r="D93" s="6">
        <f>(D90+D91)/(D90+D91+D92)</f>
        <v>0.73255813953488369</v>
      </c>
      <c r="E93" s="6">
        <f t="shared" si="7"/>
        <v>0.21573478476001981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78</v>
      </c>
      <c r="D100" s="5">
        <v>90</v>
      </c>
      <c r="E100" s="6">
        <f>IF(C100&gt;0,(D100-C100)/C100,"-")</f>
        <v>0.15384615384615385</v>
      </c>
    </row>
    <row r="101" spans="2:5" ht="20.100000000000001" customHeight="1" thickBot="1" x14ac:dyDescent="0.25">
      <c r="B101" s="4" t="s">
        <v>41</v>
      </c>
      <c r="C101" s="5">
        <v>33</v>
      </c>
      <c r="D101" s="5">
        <v>55</v>
      </c>
      <c r="E101" s="6">
        <f t="shared" ref="E101:E105" si="8">IF(C101&gt;0,(D101-C101)/C101,"-")</f>
        <v>0.66666666666666663</v>
      </c>
    </row>
    <row r="102" spans="2:5" ht="20.100000000000001" customHeight="1" thickBot="1" x14ac:dyDescent="0.25">
      <c r="B102" s="4" t="s">
        <v>42</v>
      </c>
      <c r="C102" s="5">
        <v>14</v>
      </c>
      <c r="D102" s="5">
        <v>11</v>
      </c>
      <c r="E102" s="6">
        <f t="shared" si="8"/>
        <v>-0.21428571428571427</v>
      </c>
    </row>
    <row r="103" spans="2:5" ht="20.100000000000001" customHeight="1" thickBot="1" x14ac:dyDescent="0.25">
      <c r="B103" s="4" t="s">
        <v>98</v>
      </c>
      <c r="C103" s="6">
        <f>(C101+C102)/C100</f>
        <v>0.60256410256410253</v>
      </c>
      <c r="D103" s="6">
        <f>(D101+D102)/D100</f>
        <v>0.73333333333333328</v>
      </c>
      <c r="E103" s="6">
        <f t="shared" si="8"/>
        <v>0.21702127659574466</v>
      </c>
    </row>
    <row r="104" spans="2:5" ht="20.100000000000001" customHeight="1" thickBot="1" x14ac:dyDescent="0.25">
      <c r="B104" s="4" t="s">
        <v>39</v>
      </c>
      <c r="C104" s="6">
        <v>0.63461538461538458</v>
      </c>
      <c r="D104" s="6">
        <v>0.73333333333333328</v>
      </c>
      <c r="E104" s="6">
        <f t="shared" si="8"/>
        <v>0.15555555555555553</v>
      </c>
    </row>
    <row r="105" spans="2:5" ht="20.100000000000001" customHeight="1" thickBot="1" x14ac:dyDescent="0.25">
      <c r="B105" s="4" t="s">
        <v>40</v>
      </c>
      <c r="C105" s="6">
        <v>0.53846153846153844</v>
      </c>
      <c r="D105" s="6">
        <v>0.73333333333333328</v>
      </c>
      <c r="E105" s="6">
        <f t="shared" si="8"/>
        <v>0.3619047619047619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74</v>
      </c>
      <c r="D112" s="5">
        <v>88</v>
      </c>
      <c r="E112" s="6">
        <f>IF(C112&gt;0,(D112-C112)/C112,"-")</f>
        <v>0.1891891891891892</v>
      </c>
    </row>
    <row r="113" spans="2:14" ht="15" thickBot="1" x14ac:dyDescent="0.25">
      <c r="B113" s="4" t="s">
        <v>56</v>
      </c>
      <c r="C113" s="5">
        <v>22</v>
      </c>
      <c r="D113" s="5">
        <v>50</v>
      </c>
      <c r="E113" s="6">
        <f t="shared" ref="E113:E114" si="9">IF(C113&gt;0,(D113-C113)/C113,"-")</f>
        <v>1.2727272727272727</v>
      </c>
    </row>
    <row r="114" spans="2:14" ht="15" thickBot="1" x14ac:dyDescent="0.25">
      <c r="B114" s="4" t="s">
        <v>57</v>
      </c>
      <c r="C114" s="5">
        <v>52</v>
      </c>
      <c r="D114" s="5">
        <v>38</v>
      </c>
      <c r="E114" s="6">
        <f t="shared" si="9"/>
        <v>-0.26923076923076922</v>
      </c>
    </row>
    <row r="115" spans="2:14" s="22" customFormat="1" x14ac:dyDescent="0.2"/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6" t="str">
        <f t="shared" si="11"/>
        <v>-</v>
      </c>
      <c r="L133" s="6" t="str">
        <f t="shared" si="10"/>
        <v>-</v>
      </c>
      <c r="M133" s="6" t="str">
        <f t="shared" si="10"/>
        <v>-</v>
      </c>
      <c r="N133" s="6" t="str">
        <f t="shared" si="10"/>
        <v>-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7</v>
      </c>
      <c r="D143" s="10">
        <v>0</v>
      </c>
      <c r="E143" s="10">
        <v>1</v>
      </c>
      <c r="F143" s="10">
        <v>8</v>
      </c>
      <c r="G143" s="10">
        <v>1</v>
      </c>
      <c r="H143" s="10">
        <v>0</v>
      </c>
      <c r="I143" s="10">
        <v>0</v>
      </c>
      <c r="J143" s="10">
        <v>1</v>
      </c>
      <c r="K143" s="6">
        <f>IF(C143=0,"-",(G143-C143)/C143)</f>
        <v>-0.8571428571428571</v>
      </c>
      <c r="L143" s="6" t="str">
        <f t="shared" ref="L143:N147" si="15">IF(D143=0,"-",(H143-D143)/D143)</f>
        <v>-</v>
      </c>
      <c r="M143" s="6">
        <f t="shared" si="15"/>
        <v>-1</v>
      </c>
      <c r="N143" s="6">
        <f t="shared" si="15"/>
        <v>-0.875</v>
      </c>
    </row>
    <row r="144" spans="2:14" ht="15" thickBot="1" x14ac:dyDescent="0.25">
      <c r="B144" s="4" t="s">
        <v>72</v>
      </c>
      <c r="C144" s="10">
        <v>2</v>
      </c>
      <c r="D144" s="10">
        <v>0</v>
      </c>
      <c r="E144" s="10">
        <v>0</v>
      </c>
      <c r="F144" s="10">
        <v>2</v>
      </c>
      <c r="G144" s="10">
        <v>1</v>
      </c>
      <c r="H144" s="10">
        <v>0</v>
      </c>
      <c r="I144" s="10">
        <v>0</v>
      </c>
      <c r="J144" s="10">
        <v>1</v>
      </c>
      <c r="K144" s="6">
        <f t="shared" ref="K144:K147" si="16">IF(C144=0,"-",(G144-C144)/C144)</f>
        <v>-0.5</v>
      </c>
      <c r="L144" s="6" t="str">
        <f t="shared" si="15"/>
        <v>-</v>
      </c>
      <c r="M144" s="6" t="str">
        <f t="shared" si="15"/>
        <v>-</v>
      </c>
      <c r="N144" s="6">
        <f t="shared" si="15"/>
        <v>-0.5</v>
      </c>
    </row>
    <row r="145" spans="2:14" ht="15" thickBot="1" x14ac:dyDescent="0.25">
      <c r="B145" s="4" t="s">
        <v>73</v>
      </c>
      <c r="C145" s="10">
        <v>32</v>
      </c>
      <c r="D145" s="10">
        <v>0</v>
      </c>
      <c r="E145" s="10">
        <v>1</v>
      </c>
      <c r="F145" s="10">
        <v>33</v>
      </c>
      <c r="G145" s="10">
        <v>9</v>
      </c>
      <c r="H145" s="10">
        <v>0</v>
      </c>
      <c r="I145" s="10">
        <v>2</v>
      </c>
      <c r="J145" s="10">
        <v>11</v>
      </c>
      <c r="K145" s="6">
        <f t="shared" si="16"/>
        <v>-0.71875</v>
      </c>
      <c r="L145" s="6" t="str">
        <f t="shared" si="15"/>
        <v>-</v>
      </c>
      <c r="M145" s="6">
        <f t="shared" si="15"/>
        <v>1</v>
      </c>
      <c r="N145" s="6">
        <f t="shared" si="15"/>
        <v>-0.66666666666666663</v>
      </c>
    </row>
    <row r="146" spans="2:14" ht="15" thickBot="1" x14ac:dyDescent="0.25">
      <c r="B146" s="4" t="s">
        <v>74</v>
      </c>
      <c r="C146" s="10">
        <v>14</v>
      </c>
      <c r="D146" s="10">
        <v>0</v>
      </c>
      <c r="E146" s="10">
        <v>0</v>
      </c>
      <c r="F146" s="10">
        <v>14</v>
      </c>
      <c r="G146" s="10">
        <v>0</v>
      </c>
      <c r="H146" s="10">
        <v>0</v>
      </c>
      <c r="I146" s="10">
        <v>0</v>
      </c>
      <c r="J146" s="10">
        <v>0</v>
      </c>
      <c r="K146" s="6">
        <f t="shared" si="16"/>
        <v>-1</v>
      </c>
      <c r="L146" s="6" t="str">
        <f t="shared" si="15"/>
        <v>-</v>
      </c>
      <c r="M146" s="6" t="str">
        <f t="shared" si="15"/>
        <v>-</v>
      </c>
      <c r="N146" s="6">
        <f t="shared" si="15"/>
        <v>-1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55</v>
      </c>
      <c r="D148" s="10">
        <v>0</v>
      </c>
      <c r="E148" s="10">
        <v>2</v>
      </c>
      <c r="F148" s="10">
        <v>57</v>
      </c>
      <c r="G148" s="10">
        <v>11</v>
      </c>
      <c r="H148" s="10">
        <v>0</v>
      </c>
      <c r="I148" s="10">
        <v>2</v>
      </c>
      <c r="J148" s="10">
        <v>13</v>
      </c>
      <c r="K148" s="6">
        <f t="shared" ref="K148" si="17">IF(C148=0,"-",(G148-C148)/C148)</f>
        <v>-0.8</v>
      </c>
      <c r="L148" s="6" t="str">
        <f t="shared" ref="L148" si="18">IF(D148=0,"-",(H148-D148)/D148)</f>
        <v>-</v>
      </c>
      <c r="M148" s="6">
        <f t="shared" ref="M148" si="19">IF(E148=0,"-",(I148-E148)/E148)</f>
        <v>0</v>
      </c>
      <c r="N148" s="6">
        <f t="shared" ref="N148" si="20">IF(F148=0,"-",(J148-F148)/F148)</f>
        <v>-0.77192982456140347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0.17948717948717949</v>
      </c>
      <c r="D149" s="6" t="str">
        <f t="shared" si="21"/>
        <v>-</v>
      </c>
      <c r="E149" s="6">
        <f t="shared" si="21"/>
        <v>0.5</v>
      </c>
      <c r="F149" s="6">
        <f t="shared" si="21"/>
        <v>0.1951219512195122</v>
      </c>
      <c r="G149" s="6">
        <f t="shared" si="21"/>
        <v>0.1</v>
      </c>
      <c r="H149" s="6" t="str">
        <f t="shared" si="21"/>
        <v>-</v>
      </c>
      <c r="I149" s="6" t="str">
        <f t="shared" si="21"/>
        <v>-</v>
      </c>
      <c r="J149" s="6">
        <f t="shared" si="21"/>
        <v>8.3333333333333329E-2</v>
      </c>
      <c r="K149" s="6">
        <f>IF(OR(C149="-",G149="-"),"-",(G149-C149)/C149)</f>
        <v>-0.44285714285714284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-0.57291666666666674</v>
      </c>
    </row>
    <row r="150" spans="2:14" ht="29.25" thickBot="1" x14ac:dyDescent="0.25">
      <c r="B150" s="7" t="s">
        <v>77</v>
      </c>
      <c r="C150" s="6">
        <f t="shared" si="21"/>
        <v>0.125</v>
      </c>
      <c r="D150" s="6" t="str">
        <f t="shared" si="21"/>
        <v>-</v>
      </c>
      <c r="E150" s="6" t="str">
        <f t="shared" si="21"/>
        <v>-</v>
      </c>
      <c r="F150" s="6">
        <f t="shared" si="21"/>
        <v>0.125</v>
      </c>
      <c r="G150" s="6">
        <f t="shared" si="21"/>
        <v>1</v>
      </c>
      <c r="H150" s="6" t="str">
        <f t="shared" si="21"/>
        <v>-</v>
      </c>
      <c r="I150" s="6" t="str">
        <f t="shared" si="21"/>
        <v>-</v>
      </c>
      <c r="J150" s="6">
        <f t="shared" si="21"/>
        <v>1</v>
      </c>
      <c r="K150" s="6">
        <f>IF(OR(C150="-",G150="-"),"-",(G150-C150)/C150)</f>
        <v>7</v>
      </c>
      <c r="L150" s="6" t="str">
        <f t="shared" si="22"/>
        <v>-</v>
      </c>
      <c r="M150" s="6" t="str">
        <f t="shared" si="22"/>
        <v>-</v>
      </c>
      <c r="N150" s="6">
        <f t="shared" si="22"/>
        <v>7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46</v>
      </c>
      <c r="D157" s="19">
        <v>9</v>
      </c>
      <c r="E157" s="18">
        <f>IF(C157=0,"-",(D157-C157)/C157)</f>
        <v>-0.80434782608695654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9</v>
      </c>
      <c r="D158" s="19">
        <v>2</v>
      </c>
      <c r="E158" s="18">
        <f t="shared" ref="E158:E159" si="23">IF(C158=0,"-",(D158-C158)/C158)</f>
        <v>-0.77777777777777779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0.83636363636363631</v>
      </c>
      <c r="D160" s="18">
        <f>IF(D157=0,"-",D157/(D157+D158+D159))</f>
        <v>0.81818181818181823</v>
      </c>
      <c r="E160" s="18">
        <f>IF(OR(C160="-",D160="-"),"-",(D160-C160)/C160)</f>
        <v>-2.1739130434782483E-2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0</v>
      </c>
      <c r="D166" s="5">
        <v>0</v>
      </c>
      <c r="E166" s="6" t="str">
        <f>IF(C166=0,"-",(D166-C166)/C166)</f>
        <v>-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0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 t="str">
        <f>IF(C166=0,"-",(C167+C168)/C166)</f>
        <v>-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 t="s">
        <v>104</v>
      </c>
      <c r="D170" s="6" t="s">
        <v>104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104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0</v>
      </c>
      <c r="D178" s="5">
        <v>0</v>
      </c>
      <c r="E178" s="6" t="str">
        <f>IF(C178=0,"-",(D178-C178)/C178)</f>
        <v>-</v>
      </c>
      <c r="H178" s="13"/>
    </row>
    <row r="179" spans="2:8" ht="15" thickBot="1" x14ac:dyDescent="0.25">
      <c r="B179" s="4" t="s">
        <v>43</v>
      </c>
      <c r="C179" s="5">
        <v>0</v>
      </c>
      <c r="D179" s="5">
        <v>0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29</v>
      </c>
      <c r="D182" s="5">
        <v>22</v>
      </c>
      <c r="E182" s="6">
        <f t="shared" si="26"/>
        <v>-0.2413793103448276</v>
      </c>
      <c r="H182" s="13"/>
    </row>
    <row r="183" spans="2:8" ht="15" thickBot="1" x14ac:dyDescent="0.25">
      <c r="B183" s="4" t="s">
        <v>47</v>
      </c>
      <c r="C183" s="5">
        <v>29</v>
      </c>
      <c r="D183" s="5">
        <v>21</v>
      </c>
      <c r="E183" s="6">
        <f t="shared" si="26"/>
        <v>-0.27586206896551724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0</v>
      </c>
      <c r="D185" s="5">
        <v>1</v>
      </c>
      <c r="E185" s="6" t="str">
        <f t="shared" si="26"/>
        <v>-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0</v>
      </c>
      <c r="D197" s="5">
        <v>0</v>
      </c>
      <c r="E197" s="6" t="str">
        <f t="shared" ref="E197:E200" si="27">IF(C197=0,"-",(D197-C197)/C197)</f>
        <v>-</v>
      </c>
    </row>
    <row r="198" spans="2:5" ht="15" thickBot="1" x14ac:dyDescent="0.25">
      <c r="B198" s="4" t="s">
        <v>83</v>
      </c>
      <c r="C198" s="5">
        <v>0</v>
      </c>
      <c r="D198" s="5">
        <v>1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0</v>
      </c>
      <c r="D199" s="5">
        <v>1</v>
      </c>
      <c r="E199" s="6" t="str">
        <f t="shared" si="27"/>
        <v>-</v>
      </c>
    </row>
    <row r="200" spans="2:5" ht="15" thickBot="1" x14ac:dyDescent="0.25">
      <c r="B200" s="4" t="s">
        <v>85</v>
      </c>
      <c r="C200" s="5">
        <v>0</v>
      </c>
      <c r="D200" s="5">
        <v>0</v>
      </c>
      <c r="E200" s="6" t="str">
        <f t="shared" si="27"/>
        <v>-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0</v>
      </c>
      <c r="D208" s="5">
        <v>0</v>
      </c>
      <c r="E208" s="6" t="str">
        <f t="shared" si="28"/>
        <v>-</v>
      </c>
    </row>
    <row r="209" spans="2:5" ht="20.100000000000001" customHeight="1" thickBot="1" x14ac:dyDescent="0.25">
      <c r="B209" s="17" t="s">
        <v>86</v>
      </c>
      <c r="C209" s="5">
        <v>0</v>
      </c>
      <c r="D209" s="5">
        <v>0</v>
      </c>
      <c r="E209" s="6" t="str">
        <f t="shared" si="28"/>
        <v>-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1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1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0</v>
      </c>
      <c r="D221" s="5">
        <v>1</v>
      </c>
      <c r="E221" s="6" t="str">
        <f t="shared" ref="E221:E223" si="30">IF(C221=0,"-",(D221-C221)/C221)</f>
        <v>-</v>
      </c>
    </row>
    <row r="222" spans="2:5" ht="15" thickBot="1" x14ac:dyDescent="0.25">
      <c r="B222" s="16" t="s">
        <v>92</v>
      </c>
      <c r="C222" s="5">
        <v>0</v>
      </c>
      <c r="D222" s="5">
        <v>1</v>
      </c>
      <c r="E222" s="6" t="str">
        <f t="shared" si="30"/>
        <v>-</v>
      </c>
    </row>
    <row r="223" spans="2:5" ht="15" thickBot="1" x14ac:dyDescent="0.25">
      <c r="B223" s="16" t="s">
        <v>93</v>
      </c>
      <c r="C223" s="5">
        <v>1</v>
      </c>
      <c r="D223" s="5">
        <v>1</v>
      </c>
      <c r="E223" s="6">
        <f t="shared" si="30"/>
        <v>0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1274</v>
      </c>
      <c r="D14" s="5">
        <v>1210</v>
      </c>
      <c r="E14" s="6">
        <f>IF(C14&gt;0,(D14-C14)/C14)</f>
        <v>-5.0235478806907381E-2</v>
      </c>
    </row>
    <row r="15" spans="1:5" ht="20.100000000000001" customHeight="1" thickBot="1" x14ac:dyDescent="0.25">
      <c r="B15" s="4" t="s">
        <v>17</v>
      </c>
      <c r="C15" s="5">
        <v>1273</v>
      </c>
      <c r="D15" s="5">
        <v>1196</v>
      </c>
      <c r="E15" s="6">
        <f t="shared" ref="E15:E25" si="0">IF(C15&gt;0,(D15-C15)/C15)</f>
        <v>-6.0487038491751764E-2</v>
      </c>
    </row>
    <row r="16" spans="1:5" ht="20.100000000000001" customHeight="1" thickBot="1" x14ac:dyDescent="0.25">
      <c r="B16" s="4" t="s">
        <v>18</v>
      </c>
      <c r="C16" s="5">
        <v>881</v>
      </c>
      <c r="D16" s="5">
        <v>877</v>
      </c>
      <c r="E16" s="6">
        <f t="shared" si="0"/>
        <v>-4.5402951191827468E-3</v>
      </c>
    </row>
    <row r="17" spans="2:5" ht="20.100000000000001" customHeight="1" thickBot="1" x14ac:dyDescent="0.25">
      <c r="B17" s="4" t="s">
        <v>19</v>
      </c>
      <c r="C17" s="5">
        <v>392</v>
      </c>
      <c r="D17" s="5">
        <v>319</v>
      </c>
      <c r="E17" s="6">
        <f t="shared" si="0"/>
        <v>-0.18622448979591838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5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5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0.30793401413982718</v>
      </c>
      <c r="D20" s="6">
        <f>D17/D15</f>
        <v>0.26672240802675584</v>
      </c>
      <c r="E20" s="6">
        <f t="shared" si="0"/>
        <v>-0.13383258821923422</v>
      </c>
    </row>
    <row r="21" spans="2:5" ht="30" customHeight="1" thickBot="1" x14ac:dyDescent="0.25">
      <c r="B21" s="4" t="s">
        <v>23</v>
      </c>
      <c r="C21" s="5">
        <v>136</v>
      </c>
      <c r="D21" s="5">
        <v>85</v>
      </c>
      <c r="E21" s="6">
        <f t="shared" si="0"/>
        <v>-0.375</v>
      </c>
    </row>
    <row r="22" spans="2:5" ht="20.100000000000001" customHeight="1" thickBot="1" x14ac:dyDescent="0.25">
      <c r="B22" s="4" t="s">
        <v>24</v>
      </c>
      <c r="C22" s="5">
        <v>76</v>
      </c>
      <c r="D22" s="5">
        <v>38</v>
      </c>
      <c r="E22" s="6">
        <f t="shared" si="0"/>
        <v>-0.5</v>
      </c>
    </row>
    <row r="23" spans="2:5" ht="20.100000000000001" customHeight="1" thickBot="1" x14ac:dyDescent="0.25">
      <c r="B23" s="4" t="s">
        <v>25</v>
      </c>
      <c r="C23" s="5">
        <v>60</v>
      </c>
      <c r="D23" s="5">
        <v>47</v>
      </c>
      <c r="E23" s="6">
        <f t="shared" si="0"/>
        <v>-0.21666666666666667</v>
      </c>
    </row>
    <row r="24" spans="2:5" ht="20.100000000000001" customHeight="1" thickBot="1" x14ac:dyDescent="0.25">
      <c r="B24" s="4" t="s">
        <v>21</v>
      </c>
      <c r="C24" s="6">
        <f>C23/C21</f>
        <v>0.44117647058823528</v>
      </c>
      <c r="D24" s="6">
        <f t="shared" ref="D24" si="1">D23/D21</f>
        <v>0.55294117647058827</v>
      </c>
      <c r="E24" s="6">
        <f t="shared" si="0"/>
        <v>0.25333333333333347</v>
      </c>
    </row>
    <row r="25" spans="2:5" ht="20.100000000000001" customHeight="1" thickBot="1" x14ac:dyDescent="0.25">
      <c r="B25" s="7" t="s">
        <v>26</v>
      </c>
      <c r="C25" s="6">
        <v>0.10450298691373044</v>
      </c>
      <c r="D25" s="6">
        <v>9.8349439835799191E-2</v>
      </c>
      <c r="E25" s="6">
        <f t="shared" si="0"/>
        <v>-5.8883934896627833E-2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409</v>
      </c>
      <c r="D34" s="5">
        <v>350</v>
      </c>
      <c r="E34" s="6">
        <f>IF(C34&gt;0,(D34-C34)/C34,"-")</f>
        <v>-0.14425427872860636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308</v>
      </c>
      <c r="D36" s="5">
        <v>268</v>
      </c>
      <c r="E36" s="6">
        <f t="shared" si="2"/>
        <v>-0.12987012987012986</v>
      </c>
    </row>
    <row r="37" spans="2:5" ht="20.100000000000001" customHeight="1" thickBot="1" x14ac:dyDescent="0.25">
      <c r="B37" s="4" t="s">
        <v>30</v>
      </c>
      <c r="C37" s="5">
        <v>101</v>
      </c>
      <c r="D37" s="5">
        <v>82</v>
      </c>
      <c r="E37" s="6">
        <f t="shared" si="2"/>
        <v>-0.18811881188118812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138</v>
      </c>
      <c r="D44" s="5">
        <v>127</v>
      </c>
      <c r="E44" s="6">
        <f>IF(C44&gt;0,(D44-C44)/C44,"-")</f>
        <v>-7.9710144927536225E-2</v>
      </c>
    </row>
    <row r="45" spans="2:5" ht="20.100000000000001" customHeight="1" thickBot="1" x14ac:dyDescent="0.25">
      <c r="B45" s="4" t="s">
        <v>34</v>
      </c>
      <c r="C45" s="5">
        <v>41</v>
      </c>
      <c r="D45" s="5">
        <v>30</v>
      </c>
      <c r="E45" s="6">
        <f t="shared" ref="E45:E51" si="3">IF(C45&gt;0,(D45-C45)/C45,"-")</f>
        <v>-0.26829268292682928</v>
      </c>
    </row>
    <row r="46" spans="2:5" ht="20.100000000000001" customHeight="1" thickBot="1" x14ac:dyDescent="0.25">
      <c r="B46" s="4" t="s">
        <v>31</v>
      </c>
      <c r="C46" s="5">
        <v>33</v>
      </c>
      <c r="D46" s="5">
        <v>28</v>
      </c>
      <c r="E46" s="6">
        <f t="shared" si="3"/>
        <v>-0.15151515151515152</v>
      </c>
    </row>
    <row r="47" spans="2:5" ht="20.100000000000001" customHeight="1" thickBot="1" x14ac:dyDescent="0.25">
      <c r="B47" s="4" t="s">
        <v>32</v>
      </c>
      <c r="C47" s="5">
        <v>454</v>
      </c>
      <c r="D47" s="5">
        <v>485</v>
      </c>
      <c r="E47" s="6">
        <f t="shared" si="3"/>
        <v>6.8281938325991193E-2</v>
      </c>
    </row>
    <row r="48" spans="2:5" ht="20.100000000000001" customHeight="1" thickBot="1" x14ac:dyDescent="0.25">
      <c r="B48" s="4" t="s">
        <v>35</v>
      </c>
      <c r="C48" s="5">
        <v>360</v>
      </c>
      <c r="D48" s="5">
        <v>348</v>
      </c>
      <c r="E48" s="6">
        <f t="shared" si="3"/>
        <v>-3.3333333333333333E-2</v>
      </c>
    </row>
    <row r="49" spans="2:5" ht="20.100000000000001" customHeight="1" thickBot="1" x14ac:dyDescent="0.25">
      <c r="B49" s="4" t="s">
        <v>67</v>
      </c>
      <c r="C49" s="5">
        <v>225</v>
      </c>
      <c r="D49" s="5">
        <v>177</v>
      </c>
      <c r="E49" s="6">
        <f t="shared" si="3"/>
        <v>-0.21333333333333335</v>
      </c>
    </row>
    <row r="50" spans="2:5" ht="20.100000000000001" customHeight="1" collapsed="1" thickBot="1" x14ac:dyDescent="0.25">
      <c r="B50" s="4" t="s">
        <v>36</v>
      </c>
      <c r="C50" s="6">
        <f>C44/(C44+C45)</f>
        <v>0.77094972067039103</v>
      </c>
      <c r="D50" s="6">
        <f>D44/(D44+D45)</f>
        <v>0.80891719745222934</v>
      </c>
      <c r="E50" s="6">
        <f t="shared" si="3"/>
        <v>4.9247669159051155E-2</v>
      </c>
    </row>
    <row r="51" spans="2:5" ht="20.100000000000001" customHeight="1" thickBot="1" x14ac:dyDescent="0.25">
      <c r="B51" s="4" t="s">
        <v>37</v>
      </c>
      <c r="C51" s="6">
        <f>C47/(C46+C47)</f>
        <v>0.93223819301848054</v>
      </c>
      <c r="D51" s="6">
        <f t="shared" ref="D51" si="4">D47/(D46+D47)</f>
        <v>0.94541910331384016</v>
      </c>
      <c r="E51" s="6">
        <f t="shared" si="3"/>
        <v>1.4138994083348309E-2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179</v>
      </c>
      <c r="D58" s="5">
        <v>158</v>
      </c>
      <c r="E58" s="6">
        <f>IF(C58&gt;0,(D58-C58)/C58,"-")</f>
        <v>-0.11731843575418995</v>
      </c>
    </row>
    <row r="59" spans="2:5" ht="20.100000000000001" customHeight="1" thickBot="1" x14ac:dyDescent="0.25">
      <c r="B59" s="4" t="s">
        <v>41</v>
      </c>
      <c r="C59" s="5">
        <v>103</v>
      </c>
      <c r="D59" s="5">
        <v>102</v>
      </c>
      <c r="E59" s="6">
        <f t="shared" ref="E59:E63" si="5">IF(C59&gt;0,(D59-C59)/C59,"-")</f>
        <v>-9.7087378640776691E-3</v>
      </c>
    </row>
    <row r="60" spans="2:5" ht="20.100000000000001" customHeight="1" thickBot="1" x14ac:dyDescent="0.25">
      <c r="B60" s="4" t="s">
        <v>42</v>
      </c>
      <c r="C60" s="5">
        <v>35</v>
      </c>
      <c r="D60" s="5">
        <v>25</v>
      </c>
      <c r="E60" s="6">
        <f t="shared" si="5"/>
        <v>-0.2857142857142857</v>
      </c>
    </row>
    <row r="61" spans="2:5" ht="20.100000000000001" customHeight="1" collapsed="1" thickBot="1" x14ac:dyDescent="0.25">
      <c r="B61" s="4" t="s">
        <v>98</v>
      </c>
      <c r="C61" s="6">
        <f>(C59+C60)/C58</f>
        <v>0.77094972067039103</v>
      </c>
      <c r="D61" s="6">
        <f>(D59+D60)/D58</f>
        <v>0.80379746835443033</v>
      </c>
      <c r="E61" s="6">
        <f t="shared" si="5"/>
        <v>4.2606861126398818E-2</v>
      </c>
    </row>
    <row r="62" spans="2:5" ht="20.100000000000001" customHeight="1" thickBot="1" x14ac:dyDescent="0.25">
      <c r="B62" s="4" t="s">
        <v>39</v>
      </c>
      <c r="C62" s="6">
        <v>0.72535211267605637</v>
      </c>
      <c r="D62" s="6">
        <v>0.79069767441860461</v>
      </c>
      <c r="E62" s="6">
        <f t="shared" si="5"/>
        <v>9.008805599458107E-2</v>
      </c>
    </row>
    <row r="63" spans="2:5" ht="20.100000000000001" customHeight="1" thickBot="1" x14ac:dyDescent="0.25">
      <c r="B63" s="4" t="s">
        <v>40</v>
      </c>
      <c r="C63" s="6">
        <v>0.94594594594594594</v>
      </c>
      <c r="D63" s="6">
        <v>0.86206896551724133</v>
      </c>
      <c r="E63" s="6">
        <f t="shared" si="5"/>
        <v>-8.8669950738916314E-2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1738</v>
      </c>
      <c r="D70" s="5">
        <v>1583</v>
      </c>
      <c r="E70" s="6">
        <f>IF(C70&gt;0,(D70-C70)/C70,"-")</f>
        <v>-8.9182968929804374E-2</v>
      </c>
    </row>
    <row r="71" spans="2:10" ht="20.100000000000001" customHeight="1" thickBot="1" x14ac:dyDescent="0.25">
      <c r="B71" s="4" t="s">
        <v>45</v>
      </c>
      <c r="C71" s="5">
        <v>430</v>
      </c>
      <c r="D71" s="5">
        <v>414</v>
      </c>
      <c r="E71" s="6">
        <f t="shared" ref="E71:E77" si="6">IF(C71&gt;0,(D71-C71)/C71,"-")</f>
        <v>-3.7209302325581395E-2</v>
      </c>
    </row>
    <row r="72" spans="2:10" ht="20.100000000000001" customHeight="1" thickBot="1" x14ac:dyDescent="0.25">
      <c r="B72" s="4" t="s">
        <v>43</v>
      </c>
      <c r="C72" s="5">
        <v>6</v>
      </c>
      <c r="D72" s="5">
        <v>5</v>
      </c>
      <c r="E72" s="6">
        <f t="shared" si="6"/>
        <v>-0.16666666666666666</v>
      </c>
    </row>
    <row r="73" spans="2:10" ht="20.100000000000001" customHeight="1" thickBot="1" x14ac:dyDescent="0.25">
      <c r="B73" s="4" t="s">
        <v>46</v>
      </c>
      <c r="C73" s="5">
        <v>916</v>
      </c>
      <c r="D73" s="5">
        <v>750</v>
      </c>
      <c r="E73" s="6">
        <f t="shared" si="6"/>
        <v>-0.18122270742358079</v>
      </c>
    </row>
    <row r="74" spans="2:10" ht="20.100000000000001" customHeight="1" thickBot="1" x14ac:dyDescent="0.25">
      <c r="B74" s="4" t="s">
        <v>47</v>
      </c>
      <c r="C74" s="5">
        <v>336</v>
      </c>
      <c r="D74" s="5">
        <v>363</v>
      </c>
      <c r="E74" s="6">
        <f t="shared" si="6"/>
        <v>8.0357142857142863E-2</v>
      </c>
    </row>
    <row r="75" spans="2:10" ht="20.100000000000001" customHeight="1" thickBot="1" x14ac:dyDescent="0.25">
      <c r="B75" s="4" t="s">
        <v>48</v>
      </c>
      <c r="C75" s="5">
        <v>50</v>
      </c>
      <c r="D75" s="5">
        <v>51</v>
      </c>
      <c r="E75" s="6">
        <f t="shared" si="6"/>
        <v>0.02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112</v>
      </c>
      <c r="D90" s="5">
        <v>113</v>
      </c>
      <c r="E90" s="6">
        <f>IF(C90&gt;0,(D90-C90)/C90,"-")</f>
        <v>8.9285714285714281E-3</v>
      </c>
    </row>
    <row r="91" spans="2:5" ht="29.25" thickBot="1" x14ac:dyDescent="0.25">
      <c r="B91" s="4" t="s">
        <v>52</v>
      </c>
      <c r="C91" s="5">
        <v>70</v>
      </c>
      <c r="D91" s="5">
        <v>80</v>
      </c>
      <c r="E91" s="6">
        <f t="shared" ref="E91:E93" si="7">IF(C91&gt;0,(D91-C91)/C91,"-")</f>
        <v>0.14285714285714285</v>
      </c>
    </row>
    <row r="92" spans="2:5" ht="29.25" customHeight="1" thickBot="1" x14ac:dyDescent="0.25">
      <c r="B92" s="4" t="s">
        <v>53</v>
      </c>
      <c r="C92" s="5">
        <v>97</v>
      </c>
      <c r="D92" s="5">
        <v>139</v>
      </c>
      <c r="E92" s="6">
        <f t="shared" si="7"/>
        <v>0.4329896907216495</v>
      </c>
    </row>
    <row r="93" spans="2:5" ht="29.25" customHeight="1" thickBot="1" x14ac:dyDescent="0.25">
      <c r="B93" s="4" t="s">
        <v>54</v>
      </c>
      <c r="C93" s="6">
        <f>(C90+C91)/(C90+C91+C92)</f>
        <v>0.6523297491039427</v>
      </c>
      <c r="D93" s="6">
        <f>(D90+D91)/(D90+D91+D92)</f>
        <v>0.58132530120481929</v>
      </c>
      <c r="E93" s="6">
        <f t="shared" si="7"/>
        <v>-0.10884747782338149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285</v>
      </c>
      <c r="D100" s="5">
        <v>335</v>
      </c>
      <c r="E100" s="6">
        <f>IF(C100&gt;0,(D100-C100)/C100,"-")</f>
        <v>0.17543859649122806</v>
      </c>
    </row>
    <row r="101" spans="2:5" ht="20.100000000000001" customHeight="1" thickBot="1" x14ac:dyDescent="0.25">
      <c r="B101" s="4" t="s">
        <v>41</v>
      </c>
      <c r="C101" s="5">
        <v>132</v>
      </c>
      <c r="D101" s="5">
        <v>153</v>
      </c>
      <c r="E101" s="6">
        <f t="shared" ref="E101:E105" si="8">IF(C101&gt;0,(D101-C101)/C101,"-")</f>
        <v>0.15909090909090909</v>
      </c>
    </row>
    <row r="102" spans="2:5" ht="20.100000000000001" customHeight="1" thickBot="1" x14ac:dyDescent="0.25">
      <c r="B102" s="4" t="s">
        <v>42</v>
      </c>
      <c r="C102" s="5">
        <v>51</v>
      </c>
      <c r="D102" s="5">
        <v>41</v>
      </c>
      <c r="E102" s="6">
        <f t="shared" si="8"/>
        <v>-0.19607843137254902</v>
      </c>
    </row>
    <row r="103" spans="2:5" ht="20.100000000000001" customHeight="1" thickBot="1" x14ac:dyDescent="0.25">
      <c r="B103" s="4" t="s">
        <v>98</v>
      </c>
      <c r="C103" s="6">
        <f>(C101+C102)/C100</f>
        <v>0.64210526315789473</v>
      </c>
      <c r="D103" s="6">
        <f>(D101+D102)/D100</f>
        <v>0.57910447761194028</v>
      </c>
      <c r="E103" s="6">
        <f t="shared" si="8"/>
        <v>-9.81159774896012E-2</v>
      </c>
    </row>
    <row r="104" spans="2:5" ht="20.100000000000001" customHeight="1" thickBot="1" x14ac:dyDescent="0.25">
      <c r="B104" s="4" t="s">
        <v>39</v>
      </c>
      <c r="C104" s="6">
        <v>0.63461538461538458</v>
      </c>
      <c r="D104" s="6">
        <v>0.59533073929961089</v>
      </c>
      <c r="E104" s="6">
        <f t="shared" si="8"/>
        <v>-6.1903077467279757E-2</v>
      </c>
    </row>
    <row r="105" spans="2:5" ht="20.100000000000001" customHeight="1" thickBot="1" x14ac:dyDescent="0.25">
      <c r="B105" s="4" t="s">
        <v>40</v>
      </c>
      <c r="C105" s="6">
        <v>0.66233766233766234</v>
      </c>
      <c r="D105" s="6">
        <v>0.52564102564102566</v>
      </c>
      <c r="E105" s="6">
        <f t="shared" si="8"/>
        <v>-0.20638511814982399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288</v>
      </c>
      <c r="D112" s="5">
        <v>343</v>
      </c>
      <c r="E112" s="6">
        <f>IF(C112&gt;0,(D112-C112)/C112,"-")</f>
        <v>0.19097222222222221</v>
      </c>
    </row>
    <row r="113" spans="2:14" ht="15" thickBot="1" x14ac:dyDescent="0.25">
      <c r="B113" s="4" t="s">
        <v>56</v>
      </c>
      <c r="C113" s="5">
        <v>189</v>
      </c>
      <c r="D113" s="5">
        <v>216</v>
      </c>
      <c r="E113" s="6">
        <f t="shared" ref="E113:E114" si="9">IF(C113&gt;0,(D113-C113)/C113,"-")</f>
        <v>0.14285714285714285</v>
      </c>
    </row>
    <row r="114" spans="2:14" ht="15" thickBot="1" x14ac:dyDescent="0.25">
      <c r="B114" s="4" t="s">
        <v>57</v>
      </c>
      <c r="C114" s="5">
        <v>99</v>
      </c>
      <c r="D114" s="5">
        <v>127</v>
      </c>
      <c r="E114" s="6">
        <f t="shared" si="9"/>
        <v>0.28282828282828282</v>
      </c>
    </row>
    <row r="115" spans="2:14" s="22" customFormat="1" x14ac:dyDescent="0.2"/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2</v>
      </c>
      <c r="D128" s="10">
        <v>1</v>
      </c>
      <c r="E128" s="10">
        <v>0</v>
      </c>
      <c r="F128" s="10">
        <v>3</v>
      </c>
      <c r="G128" s="10">
        <v>2</v>
      </c>
      <c r="H128" s="10">
        <v>2</v>
      </c>
      <c r="I128" s="10">
        <v>1</v>
      </c>
      <c r="J128" s="10">
        <v>5</v>
      </c>
      <c r="K128" s="6">
        <f>IF(C128=0,"-",(G128-C128)/C128)</f>
        <v>0</v>
      </c>
      <c r="L128" s="6">
        <f t="shared" ref="L128:N133" si="10">IF(D128=0,"-",(H128-D128)/D128)</f>
        <v>1</v>
      </c>
      <c r="M128" s="6" t="str">
        <f t="shared" si="10"/>
        <v>-</v>
      </c>
      <c r="N128" s="6">
        <f t="shared" si="10"/>
        <v>0.66666666666666663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4</v>
      </c>
      <c r="H129" s="10">
        <v>0</v>
      </c>
      <c r="I129" s="10">
        <v>0</v>
      </c>
      <c r="J129" s="10">
        <v>4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2</v>
      </c>
      <c r="D133" s="10">
        <v>1</v>
      </c>
      <c r="E133" s="10">
        <v>0</v>
      </c>
      <c r="F133" s="10">
        <v>3</v>
      </c>
      <c r="G133" s="10">
        <v>6</v>
      </c>
      <c r="H133" s="10">
        <v>2</v>
      </c>
      <c r="I133" s="10">
        <v>1</v>
      </c>
      <c r="J133" s="10">
        <v>9</v>
      </c>
      <c r="K133" s="6">
        <f t="shared" si="11"/>
        <v>2</v>
      </c>
      <c r="L133" s="6">
        <f t="shared" si="10"/>
        <v>1</v>
      </c>
      <c r="M133" s="6" t="str">
        <f t="shared" si="10"/>
        <v>-</v>
      </c>
      <c r="N133" s="6">
        <f t="shared" si="10"/>
        <v>2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0.33333333333333331</v>
      </c>
      <c r="H134" s="6">
        <f t="shared" si="12"/>
        <v>1</v>
      </c>
      <c r="I134" s="6">
        <f t="shared" si="12"/>
        <v>1</v>
      </c>
      <c r="J134" s="6">
        <f t="shared" si="12"/>
        <v>0.55555555555555558</v>
      </c>
      <c r="K134" s="6">
        <f>IF(OR(C134="-",G134="-"),"-",(G134-C134)/C134)</f>
        <v>-0.66666666666666674</v>
      </c>
      <c r="L134" s="6">
        <f t="shared" ref="L134:N135" si="13">IF(OR(D134="-",H134="-"),"-",(H134-D134)/D134)</f>
        <v>0</v>
      </c>
      <c r="M134" s="6" t="str">
        <f t="shared" si="13"/>
        <v>-</v>
      </c>
      <c r="N134" s="6">
        <f t="shared" si="13"/>
        <v>-0.44444444444444442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4</v>
      </c>
      <c r="H143" s="10">
        <v>0</v>
      </c>
      <c r="I143" s="10">
        <v>0</v>
      </c>
      <c r="J143" s="10">
        <v>4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5" thickBot="1" x14ac:dyDescent="0.25">
      <c r="B144" s="4" t="s">
        <v>72</v>
      </c>
      <c r="C144" s="10">
        <v>2</v>
      </c>
      <c r="D144" s="10">
        <v>0</v>
      </c>
      <c r="E144" s="10">
        <v>0</v>
      </c>
      <c r="F144" s="10">
        <v>2</v>
      </c>
      <c r="G144" s="10">
        <v>7</v>
      </c>
      <c r="H144" s="10">
        <v>0</v>
      </c>
      <c r="I144" s="10">
        <v>0</v>
      </c>
      <c r="J144" s="10">
        <v>7</v>
      </c>
      <c r="K144" s="6">
        <f t="shared" ref="K144:K147" si="16">IF(C144=0,"-",(G144-C144)/C144)</f>
        <v>2.5</v>
      </c>
      <c r="L144" s="6" t="str">
        <f t="shared" si="15"/>
        <v>-</v>
      </c>
      <c r="M144" s="6" t="str">
        <f t="shared" si="15"/>
        <v>-</v>
      </c>
      <c r="N144" s="6">
        <f t="shared" si="15"/>
        <v>2.5</v>
      </c>
    </row>
    <row r="145" spans="2:14" ht="15" thickBot="1" x14ac:dyDescent="0.25">
      <c r="B145" s="4" t="s">
        <v>73</v>
      </c>
      <c r="C145" s="10">
        <v>46</v>
      </c>
      <c r="D145" s="10">
        <v>0</v>
      </c>
      <c r="E145" s="10">
        <v>6</v>
      </c>
      <c r="F145" s="10">
        <v>52</v>
      </c>
      <c r="G145" s="10">
        <v>32</v>
      </c>
      <c r="H145" s="10">
        <v>0</v>
      </c>
      <c r="I145" s="10">
        <v>1</v>
      </c>
      <c r="J145" s="10">
        <v>33</v>
      </c>
      <c r="K145" s="6">
        <f t="shared" si="16"/>
        <v>-0.30434782608695654</v>
      </c>
      <c r="L145" s="6" t="str">
        <f t="shared" si="15"/>
        <v>-</v>
      </c>
      <c r="M145" s="6">
        <f t="shared" si="15"/>
        <v>-0.83333333333333337</v>
      </c>
      <c r="N145" s="6">
        <f t="shared" si="15"/>
        <v>-0.36538461538461536</v>
      </c>
    </row>
    <row r="146" spans="2:14" ht="15" thickBot="1" x14ac:dyDescent="0.25">
      <c r="B146" s="4" t="s">
        <v>74</v>
      </c>
      <c r="C146" s="10">
        <v>5</v>
      </c>
      <c r="D146" s="10">
        <v>0</v>
      </c>
      <c r="E146" s="10">
        <v>0</v>
      </c>
      <c r="F146" s="10">
        <v>5</v>
      </c>
      <c r="G146" s="10">
        <v>5</v>
      </c>
      <c r="H146" s="10">
        <v>0</v>
      </c>
      <c r="I146" s="10">
        <v>0</v>
      </c>
      <c r="J146" s="10">
        <v>5</v>
      </c>
      <c r="K146" s="6">
        <f t="shared" si="16"/>
        <v>0</v>
      </c>
      <c r="L146" s="6" t="str">
        <f t="shared" si="15"/>
        <v>-</v>
      </c>
      <c r="M146" s="6" t="str">
        <f t="shared" si="15"/>
        <v>-</v>
      </c>
      <c r="N146" s="6">
        <f t="shared" si="15"/>
        <v>0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1</v>
      </c>
      <c r="H147" s="10">
        <v>0</v>
      </c>
      <c r="I147" s="10">
        <v>0</v>
      </c>
      <c r="J147" s="10">
        <v>1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53</v>
      </c>
      <c r="D148" s="10">
        <v>0</v>
      </c>
      <c r="E148" s="10">
        <v>6</v>
      </c>
      <c r="F148" s="10">
        <v>59</v>
      </c>
      <c r="G148" s="10">
        <v>49</v>
      </c>
      <c r="H148" s="10">
        <v>0</v>
      </c>
      <c r="I148" s="10">
        <v>1</v>
      </c>
      <c r="J148" s="10">
        <v>50</v>
      </c>
      <c r="K148" s="6">
        <f t="shared" ref="K148" si="17">IF(C148=0,"-",(G148-C148)/C148)</f>
        <v>-7.5471698113207544E-2</v>
      </c>
      <c r="L148" s="6" t="str">
        <f t="shared" ref="L148" si="18">IF(D148=0,"-",(H148-D148)/D148)</f>
        <v>-</v>
      </c>
      <c r="M148" s="6">
        <f t="shared" ref="M148" si="19">IF(E148=0,"-",(I148-E148)/E148)</f>
        <v>-0.83333333333333337</v>
      </c>
      <c r="N148" s="6">
        <f t="shared" ref="N148" si="20">IF(F148=0,"-",(J148-F148)/F148)</f>
        <v>-0.15254237288135594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>
        <f t="shared" si="21"/>
        <v>0.1111111111111111</v>
      </c>
      <c r="H149" s="6" t="str">
        <f t="shared" si="21"/>
        <v>-</v>
      </c>
      <c r="I149" s="6" t="str">
        <f t="shared" si="21"/>
        <v>-</v>
      </c>
      <c r="J149" s="6">
        <f t="shared" si="21"/>
        <v>0.10810810810810811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>
        <f t="shared" si="21"/>
        <v>0.2857142857142857</v>
      </c>
      <c r="D150" s="6" t="str">
        <f t="shared" si="21"/>
        <v>-</v>
      </c>
      <c r="E150" s="6" t="str">
        <f t="shared" si="21"/>
        <v>-</v>
      </c>
      <c r="F150" s="6">
        <f t="shared" si="21"/>
        <v>0.2857142857142857</v>
      </c>
      <c r="G150" s="6">
        <f t="shared" si="21"/>
        <v>0.58333333333333337</v>
      </c>
      <c r="H150" s="6" t="str">
        <f t="shared" si="21"/>
        <v>-</v>
      </c>
      <c r="I150" s="6" t="str">
        <f t="shared" si="21"/>
        <v>-</v>
      </c>
      <c r="J150" s="6">
        <f t="shared" si="21"/>
        <v>0.58333333333333337</v>
      </c>
      <c r="K150" s="6">
        <f>IF(OR(C150="-",G150="-"),"-",(G150-C150)/C150)</f>
        <v>1.041666666666667</v>
      </c>
      <c r="L150" s="6" t="str">
        <f t="shared" si="22"/>
        <v>-</v>
      </c>
      <c r="M150" s="6" t="str">
        <f t="shared" si="22"/>
        <v>-</v>
      </c>
      <c r="N150" s="6">
        <f t="shared" si="22"/>
        <v>1.041666666666667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51</v>
      </c>
      <c r="D157" s="19">
        <v>36</v>
      </c>
      <c r="E157" s="18">
        <f>IF(C157=0,"-",(D157-C157)/C157)</f>
        <v>-0.29411764705882354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2</v>
      </c>
      <c r="D158" s="19">
        <v>12</v>
      </c>
      <c r="E158" s="18">
        <f t="shared" ref="E158:E159" si="23">IF(C158=0,"-",(D158-C158)/C158)</f>
        <v>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1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0.96226415094339623</v>
      </c>
      <c r="D160" s="18">
        <f>IF(D157=0,"-",D157/(D157+D158+D159))</f>
        <v>0.73469387755102045</v>
      </c>
      <c r="E160" s="18">
        <f>IF(OR(C160="-",D160="-"),"-",(D160-C160)/C160)</f>
        <v>-0.23649459783913562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3</v>
      </c>
      <c r="D166" s="5">
        <v>9</v>
      </c>
      <c r="E166" s="6">
        <f>IF(C166=0,"-",(D166-C166)/C166)</f>
        <v>2</v>
      </c>
    </row>
    <row r="167" spans="2:14" ht="20.100000000000001" customHeight="1" thickBot="1" x14ac:dyDescent="0.25">
      <c r="B167" s="4" t="s">
        <v>41</v>
      </c>
      <c r="C167" s="5">
        <v>3</v>
      </c>
      <c r="D167" s="5">
        <v>3</v>
      </c>
      <c r="E167" s="6">
        <f t="shared" ref="E167:E168" si="24">IF(C167=0,"-",(D167-C167)/C167)</f>
        <v>0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2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0.55555555555555558</v>
      </c>
      <c r="E169" s="6">
        <f t="shared" ref="E169:E171" si="25">IF(OR(C169="-",D169="-"),"-",(D169-C169)/C169)</f>
        <v>-0.44444444444444442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0.6</v>
      </c>
      <c r="E170" s="6">
        <f t="shared" si="25"/>
        <v>-0.4</v>
      </c>
    </row>
    <row r="171" spans="2:14" ht="20.100000000000001" customHeight="1" thickBot="1" x14ac:dyDescent="0.25">
      <c r="B171" s="4" t="s">
        <v>40</v>
      </c>
      <c r="C171" s="6" t="s">
        <v>104</v>
      </c>
      <c r="D171" s="6">
        <v>0.5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2</v>
      </c>
      <c r="D178" s="5">
        <v>9</v>
      </c>
      <c r="E178" s="6">
        <f>IF(C178=0,"-",(D178-C178)/C178)</f>
        <v>3.5</v>
      </c>
      <c r="H178" s="13"/>
    </row>
    <row r="179" spans="2:8" ht="15" thickBot="1" x14ac:dyDescent="0.25">
      <c r="B179" s="4" t="s">
        <v>43</v>
      </c>
      <c r="C179" s="5">
        <v>2</v>
      </c>
      <c r="D179" s="5">
        <v>6</v>
      </c>
      <c r="E179" s="6">
        <f t="shared" ref="E179:E185" si="26">IF(C179=0,"-",(D179-C179)/C179)</f>
        <v>2</v>
      </c>
      <c r="H179" s="13"/>
    </row>
    <row r="180" spans="2:8" ht="15" thickBot="1" x14ac:dyDescent="0.25">
      <c r="B180" s="4" t="s">
        <v>47</v>
      </c>
      <c r="C180" s="5">
        <v>0</v>
      </c>
      <c r="D180" s="5">
        <v>2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1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52</v>
      </c>
      <c r="D182" s="5">
        <v>48</v>
      </c>
      <c r="E182" s="6">
        <f t="shared" si="26"/>
        <v>-7.6923076923076927E-2</v>
      </c>
      <c r="H182" s="13"/>
    </row>
    <row r="183" spans="2:8" ht="15" thickBot="1" x14ac:dyDescent="0.25">
      <c r="B183" s="4" t="s">
        <v>47</v>
      </c>
      <c r="C183" s="5">
        <v>47</v>
      </c>
      <c r="D183" s="5">
        <v>45</v>
      </c>
      <c r="E183" s="6">
        <f t="shared" si="26"/>
        <v>-4.2553191489361701E-2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5</v>
      </c>
      <c r="D185" s="5">
        <v>3</v>
      </c>
      <c r="E185" s="6">
        <f t="shared" si="26"/>
        <v>-0.4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6</v>
      </c>
      <c r="D197" s="5">
        <v>0</v>
      </c>
      <c r="E197" s="6">
        <f t="shared" ref="E197:E200" si="27">IF(C197=0,"-",(D197-C197)/C197)</f>
        <v>-1</v>
      </c>
    </row>
    <row r="198" spans="2:5" ht="15" thickBot="1" x14ac:dyDescent="0.25">
      <c r="B198" s="4" t="s">
        <v>83</v>
      </c>
      <c r="C198" s="5">
        <v>0</v>
      </c>
      <c r="D198" s="5">
        <v>1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6</v>
      </c>
      <c r="D199" s="5">
        <v>1</v>
      </c>
      <c r="E199" s="6">
        <f t="shared" si="27"/>
        <v>-0.83333333333333337</v>
      </c>
    </row>
    <row r="200" spans="2:5" ht="15" thickBot="1" x14ac:dyDescent="0.25">
      <c r="B200" s="4" t="s">
        <v>85</v>
      </c>
      <c r="C200" s="5">
        <v>4</v>
      </c>
      <c r="D200" s="5">
        <v>0</v>
      </c>
      <c r="E200" s="6">
        <f t="shared" si="27"/>
        <v>-1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6</v>
      </c>
      <c r="D208" s="5">
        <v>1</v>
      </c>
      <c r="E208" s="6">
        <f t="shared" si="28"/>
        <v>-0.83333333333333337</v>
      </c>
    </row>
    <row r="209" spans="2:5" ht="20.100000000000001" customHeight="1" thickBot="1" x14ac:dyDescent="0.25">
      <c r="B209" s="17" t="s">
        <v>86</v>
      </c>
      <c r="C209" s="5">
        <v>5</v>
      </c>
      <c r="D209" s="5">
        <v>0</v>
      </c>
      <c r="E209" s="6">
        <f t="shared" si="28"/>
        <v>-1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1</v>
      </c>
      <c r="E210" s="6">
        <f t="shared" si="28"/>
        <v>0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2</v>
      </c>
      <c r="D221" s="5">
        <v>4</v>
      </c>
      <c r="E221" s="6">
        <f t="shared" ref="E221:E223" si="30">IF(C221=0,"-",(D221-C221)/C221)</f>
        <v>1</v>
      </c>
    </row>
    <row r="222" spans="2:5" ht="15" thickBot="1" x14ac:dyDescent="0.25">
      <c r="B222" s="16" t="s">
        <v>92</v>
      </c>
      <c r="C222" s="5">
        <v>8</v>
      </c>
      <c r="D222" s="5">
        <v>4</v>
      </c>
      <c r="E222" s="6">
        <f t="shared" si="30"/>
        <v>-0.5</v>
      </c>
    </row>
    <row r="223" spans="2:5" ht="15" thickBot="1" x14ac:dyDescent="0.25">
      <c r="B223" s="16" t="s">
        <v>93</v>
      </c>
      <c r="C223" s="5">
        <v>6</v>
      </c>
      <c r="D223" s="5">
        <v>6</v>
      </c>
      <c r="E223" s="6">
        <f t="shared" si="30"/>
        <v>0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1541</v>
      </c>
      <c r="D14" s="5">
        <v>1399</v>
      </c>
      <c r="E14" s="6">
        <f>IF(C14&gt;0,(D14-C14)/C14)</f>
        <v>-9.214795587280987E-2</v>
      </c>
    </row>
    <row r="15" spans="1:5" ht="20.100000000000001" customHeight="1" thickBot="1" x14ac:dyDescent="0.25">
      <c r="B15" s="4" t="s">
        <v>17</v>
      </c>
      <c r="C15" s="5">
        <v>1510</v>
      </c>
      <c r="D15" s="5">
        <v>1388</v>
      </c>
      <c r="E15" s="6">
        <f t="shared" ref="E15:E25" si="0">IF(C15&gt;0,(D15-C15)/C15)</f>
        <v>-8.0794701986754966E-2</v>
      </c>
    </row>
    <row r="16" spans="1:5" ht="20.100000000000001" customHeight="1" thickBot="1" x14ac:dyDescent="0.25">
      <c r="B16" s="4" t="s">
        <v>18</v>
      </c>
      <c r="C16" s="5">
        <v>1062</v>
      </c>
      <c r="D16" s="5">
        <v>1007</v>
      </c>
      <c r="E16" s="6">
        <f t="shared" si="0"/>
        <v>-5.1789077212806026E-2</v>
      </c>
    </row>
    <row r="17" spans="2:5" ht="20.100000000000001" customHeight="1" thickBot="1" x14ac:dyDescent="0.25">
      <c r="B17" s="4" t="s">
        <v>19</v>
      </c>
      <c r="C17" s="5">
        <v>448</v>
      </c>
      <c r="D17" s="5">
        <v>381</v>
      </c>
      <c r="E17" s="6">
        <f t="shared" si="0"/>
        <v>-0.14955357142857142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4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0.29668874172185433</v>
      </c>
      <c r="D20" s="6">
        <f>D17/D15</f>
        <v>0.27449567723342938</v>
      </c>
      <c r="E20" s="6">
        <f t="shared" si="0"/>
        <v>-7.4802516467682309E-2</v>
      </c>
    </row>
    <row r="21" spans="2:5" ht="30" customHeight="1" thickBot="1" x14ac:dyDescent="0.25">
      <c r="B21" s="4" t="s">
        <v>23</v>
      </c>
      <c r="C21" s="5">
        <v>135</v>
      </c>
      <c r="D21" s="5">
        <v>117</v>
      </c>
      <c r="E21" s="6">
        <f t="shared" si="0"/>
        <v>-0.13333333333333333</v>
      </c>
    </row>
    <row r="22" spans="2:5" ht="20.100000000000001" customHeight="1" thickBot="1" x14ac:dyDescent="0.25">
      <c r="B22" s="4" t="s">
        <v>24</v>
      </c>
      <c r="C22" s="5">
        <v>105</v>
      </c>
      <c r="D22" s="5">
        <v>90</v>
      </c>
      <c r="E22" s="6">
        <f t="shared" si="0"/>
        <v>-0.14285714285714285</v>
      </c>
    </row>
    <row r="23" spans="2:5" ht="20.100000000000001" customHeight="1" thickBot="1" x14ac:dyDescent="0.25">
      <c r="B23" s="4" t="s">
        <v>25</v>
      </c>
      <c r="C23" s="5">
        <v>30</v>
      </c>
      <c r="D23" s="5">
        <v>27</v>
      </c>
      <c r="E23" s="6">
        <f t="shared" si="0"/>
        <v>-0.1</v>
      </c>
    </row>
    <row r="24" spans="2:5" ht="20.100000000000001" customHeight="1" thickBot="1" x14ac:dyDescent="0.25">
      <c r="B24" s="4" t="s">
        <v>21</v>
      </c>
      <c r="C24" s="6">
        <f>C23/C21</f>
        <v>0.22222222222222221</v>
      </c>
      <c r="D24" s="6">
        <f t="shared" ref="D24" si="1">D23/D21</f>
        <v>0.23076923076923078</v>
      </c>
      <c r="E24" s="6">
        <f t="shared" si="0"/>
        <v>3.8461538461538575E-2</v>
      </c>
    </row>
    <row r="25" spans="2:5" ht="20.100000000000001" customHeight="1" thickBot="1" x14ac:dyDescent="0.25">
      <c r="B25" s="7" t="s">
        <v>26</v>
      </c>
      <c r="C25" s="6">
        <v>0.14863536005685549</v>
      </c>
      <c r="D25" s="6">
        <v>0.13588113728987616</v>
      </c>
      <c r="E25" s="6">
        <f t="shared" si="0"/>
        <v>-8.580880594025958E-2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485</v>
      </c>
      <c r="D34" s="5">
        <v>352</v>
      </c>
      <c r="E34" s="6">
        <f>IF(C34&gt;0,(D34-C34)/C34,"-")</f>
        <v>-0.27422680412371137</v>
      </c>
    </row>
    <row r="35" spans="2:5" ht="20.100000000000001" customHeight="1" thickBot="1" x14ac:dyDescent="0.25">
      <c r="B35" s="4" t="s">
        <v>29</v>
      </c>
      <c r="C35" s="5">
        <v>1</v>
      </c>
      <c r="D35" s="5">
        <v>0</v>
      </c>
      <c r="E35" s="6">
        <f t="shared" ref="E35:E37" si="2">IF(C35&gt;0,(D35-C35)/C35,"-")</f>
        <v>-1</v>
      </c>
    </row>
    <row r="36" spans="2:5" ht="20.100000000000001" customHeight="1" thickBot="1" x14ac:dyDescent="0.25">
      <c r="B36" s="4" t="s">
        <v>28</v>
      </c>
      <c r="C36" s="5">
        <v>357</v>
      </c>
      <c r="D36" s="5">
        <v>263</v>
      </c>
      <c r="E36" s="6">
        <f t="shared" si="2"/>
        <v>-0.26330532212885155</v>
      </c>
    </row>
    <row r="37" spans="2:5" ht="20.100000000000001" customHeight="1" thickBot="1" x14ac:dyDescent="0.25">
      <c r="B37" s="4" t="s">
        <v>30</v>
      </c>
      <c r="C37" s="5">
        <v>127</v>
      </c>
      <c r="D37" s="5">
        <v>89</v>
      </c>
      <c r="E37" s="6">
        <f t="shared" si="2"/>
        <v>-0.29921259842519687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213</v>
      </c>
      <c r="D44" s="5">
        <v>181</v>
      </c>
      <c r="E44" s="6">
        <f>IF(C44&gt;0,(D44-C44)/C44,"-")</f>
        <v>-0.15023474178403756</v>
      </c>
    </row>
    <row r="45" spans="2:5" ht="20.100000000000001" customHeight="1" thickBot="1" x14ac:dyDescent="0.25">
      <c r="B45" s="4" t="s">
        <v>34</v>
      </c>
      <c r="C45" s="5">
        <v>32</v>
      </c>
      <c r="D45" s="5">
        <v>25</v>
      </c>
      <c r="E45" s="6">
        <f t="shared" ref="E45:E51" si="3">IF(C45&gt;0,(D45-C45)/C45,"-")</f>
        <v>-0.21875</v>
      </c>
    </row>
    <row r="46" spans="2:5" ht="20.100000000000001" customHeight="1" thickBot="1" x14ac:dyDescent="0.25">
      <c r="B46" s="4" t="s">
        <v>31</v>
      </c>
      <c r="C46" s="5">
        <v>14</v>
      </c>
      <c r="D46" s="5">
        <v>26</v>
      </c>
      <c r="E46" s="6">
        <f t="shared" si="3"/>
        <v>0.8571428571428571</v>
      </c>
    </row>
    <row r="47" spans="2:5" ht="20.100000000000001" customHeight="1" thickBot="1" x14ac:dyDescent="0.25">
      <c r="B47" s="4" t="s">
        <v>32</v>
      </c>
      <c r="C47" s="5">
        <v>605</v>
      </c>
      <c r="D47" s="5">
        <v>476</v>
      </c>
      <c r="E47" s="6">
        <f t="shared" si="3"/>
        <v>-0.21322314049586777</v>
      </c>
    </row>
    <row r="48" spans="2:5" ht="20.100000000000001" customHeight="1" thickBot="1" x14ac:dyDescent="0.25">
      <c r="B48" s="4" t="s">
        <v>35</v>
      </c>
      <c r="C48" s="5">
        <v>334</v>
      </c>
      <c r="D48" s="5">
        <v>295</v>
      </c>
      <c r="E48" s="6">
        <f t="shared" si="3"/>
        <v>-0.11676646706586827</v>
      </c>
    </row>
    <row r="49" spans="2:5" ht="20.100000000000001" customHeight="1" thickBot="1" x14ac:dyDescent="0.25">
      <c r="B49" s="4" t="s">
        <v>67</v>
      </c>
      <c r="C49" s="5">
        <v>239</v>
      </c>
      <c r="D49" s="5">
        <v>266</v>
      </c>
      <c r="E49" s="6">
        <f t="shared" si="3"/>
        <v>0.11297071129707113</v>
      </c>
    </row>
    <row r="50" spans="2:5" ht="20.100000000000001" customHeight="1" collapsed="1" thickBot="1" x14ac:dyDescent="0.25">
      <c r="B50" s="4" t="s">
        <v>36</v>
      </c>
      <c r="C50" s="6">
        <f>C44/(C44+C45)</f>
        <v>0.8693877551020408</v>
      </c>
      <c r="D50" s="6">
        <f>D44/(D44+D45)</f>
        <v>0.87864077669902918</v>
      </c>
      <c r="E50" s="6">
        <f t="shared" si="3"/>
        <v>1.0643146907334047E-2</v>
      </c>
    </row>
    <row r="51" spans="2:5" ht="20.100000000000001" customHeight="1" thickBot="1" x14ac:dyDescent="0.25">
      <c r="B51" s="4" t="s">
        <v>37</v>
      </c>
      <c r="C51" s="6">
        <f>C47/(C46+C47)</f>
        <v>0.97738287560581583</v>
      </c>
      <c r="D51" s="6">
        <f t="shared" ref="D51" si="4">D47/(D46+D47)</f>
        <v>0.94820717131474108</v>
      </c>
      <c r="E51" s="6">
        <f t="shared" si="3"/>
        <v>-2.9850844555661598E-2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245</v>
      </c>
      <c r="D58" s="5">
        <v>206</v>
      </c>
      <c r="E58" s="6">
        <f>IF(C58&gt;0,(D58-C58)/C58,"-")</f>
        <v>-0.15918367346938775</v>
      </c>
    </row>
    <row r="59" spans="2:5" ht="20.100000000000001" customHeight="1" thickBot="1" x14ac:dyDescent="0.25">
      <c r="B59" s="4" t="s">
        <v>41</v>
      </c>
      <c r="C59" s="5">
        <v>163</v>
      </c>
      <c r="D59" s="5">
        <v>130</v>
      </c>
      <c r="E59" s="6">
        <f t="shared" ref="E59:E63" si="5">IF(C59&gt;0,(D59-C59)/C59,"-")</f>
        <v>-0.20245398773006135</v>
      </c>
    </row>
    <row r="60" spans="2:5" ht="20.100000000000001" customHeight="1" thickBot="1" x14ac:dyDescent="0.25">
      <c r="B60" s="4" t="s">
        <v>42</v>
      </c>
      <c r="C60" s="5">
        <v>50</v>
      </c>
      <c r="D60" s="5">
        <v>51</v>
      </c>
      <c r="E60" s="6">
        <f t="shared" si="5"/>
        <v>0.02</v>
      </c>
    </row>
    <row r="61" spans="2:5" ht="20.100000000000001" customHeight="1" collapsed="1" thickBot="1" x14ac:dyDescent="0.25">
      <c r="B61" s="4" t="s">
        <v>98</v>
      </c>
      <c r="C61" s="6">
        <f>(C59+C60)/C58</f>
        <v>0.8693877551020408</v>
      </c>
      <c r="D61" s="6">
        <f>(D59+D60)/D58</f>
        <v>0.87864077669902918</v>
      </c>
      <c r="E61" s="6">
        <f t="shared" si="5"/>
        <v>1.0643146907334047E-2</v>
      </c>
    </row>
    <row r="62" spans="2:5" ht="20.100000000000001" customHeight="1" thickBot="1" x14ac:dyDescent="0.25">
      <c r="B62" s="4" t="s">
        <v>39</v>
      </c>
      <c r="C62" s="6">
        <v>0.85789473684210527</v>
      </c>
      <c r="D62" s="6">
        <v>0.86092715231788075</v>
      </c>
      <c r="E62" s="6">
        <f t="shared" si="5"/>
        <v>3.5347174257505656E-3</v>
      </c>
    </row>
    <row r="63" spans="2:5" ht="20.100000000000001" customHeight="1" thickBot="1" x14ac:dyDescent="0.25">
      <c r="B63" s="4" t="s">
        <v>40</v>
      </c>
      <c r="C63" s="6">
        <v>0.90909090909090906</v>
      </c>
      <c r="D63" s="6">
        <v>0.92727272727272725</v>
      </c>
      <c r="E63" s="6">
        <f t="shared" si="5"/>
        <v>2.0000000000000007E-2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1919</v>
      </c>
      <c r="D70" s="5">
        <v>1614</v>
      </c>
      <c r="E70" s="6">
        <f>IF(C70&gt;0,(D70-C70)/C70,"-")</f>
        <v>-0.15893694632621158</v>
      </c>
    </row>
    <row r="71" spans="2:10" ht="20.100000000000001" customHeight="1" thickBot="1" x14ac:dyDescent="0.25">
      <c r="B71" s="4" t="s">
        <v>45</v>
      </c>
      <c r="C71" s="5">
        <v>682</v>
      </c>
      <c r="D71" s="5">
        <v>466</v>
      </c>
      <c r="E71" s="6">
        <f t="shared" ref="E71:E77" si="6">IF(C71&gt;0,(D71-C71)/C71,"-")</f>
        <v>-0.31671554252199413</v>
      </c>
    </row>
    <row r="72" spans="2:10" ht="20.100000000000001" customHeight="1" thickBot="1" x14ac:dyDescent="0.25">
      <c r="B72" s="4" t="s">
        <v>43</v>
      </c>
      <c r="C72" s="5">
        <v>5</v>
      </c>
      <c r="D72" s="5">
        <v>1</v>
      </c>
      <c r="E72" s="6">
        <f t="shared" si="6"/>
        <v>-0.8</v>
      </c>
    </row>
    <row r="73" spans="2:10" ht="20.100000000000001" customHeight="1" thickBot="1" x14ac:dyDescent="0.25">
      <c r="B73" s="4" t="s">
        <v>46</v>
      </c>
      <c r="C73" s="5">
        <v>804</v>
      </c>
      <c r="D73" s="5">
        <v>771</v>
      </c>
      <c r="E73" s="6">
        <f t="shared" si="6"/>
        <v>-4.1044776119402986E-2</v>
      </c>
    </row>
    <row r="74" spans="2:10" ht="20.100000000000001" customHeight="1" thickBot="1" x14ac:dyDescent="0.25">
      <c r="B74" s="4" t="s">
        <v>47</v>
      </c>
      <c r="C74" s="5">
        <v>343</v>
      </c>
      <c r="D74" s="5">
        <v>325</v>
      </c>
      <c r="E74" s="6">
        <f t="shared" si="6"/>
        <v>-5.2478134110787174E-2</v>
      </c>
    </row>
    <row r="75" spans="2:10" ht="20.100000000000001" customHeight="1" thickBot="1" x14ac:dyDescent="0.25">
      <c r="B75" s="4" t="s">
        <v>48</v>
      </c>
      <c r="C75" s="5">
        <v>85</v>
      </c>
      <c r="D75" s="5">
        <v>49</v>
      </c>
      <c r="E75" s="6">
        <f t="shared" si="6"/>
        <v>-0.42352941176470588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2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73</v>
      </c>
      <c r="D90" s="5">
        <v>91</v>
      </c>
      <c r="E90" s="6">
        <f>IF(C90&gt;0,(D90-C90)/C90,"-")</f>
        <v>0.24657534246575341</v>
      </c>
    </row>
    <row r="91" spans="2:5" ht="29.25" thickBot="1" x14ac:dyDescent="0.25">
      <c r="B91" s="4" t="s">
        <v>52</v>
      </c>
      <c r="C91" s="5">
        <v>82</v>
      </c>
      <c r="D91" s="5">
        <v>82</v>
      </c>
      <c r="E91" s="6">
        <f t="shared" ref="E91:E93" si="7">IF(C91&gt;0,(D91-C91)/C91,"-")</f>
        <v>0</v>
      </c>
    </row>
    <row r="92" spans="2:5" ht="29.25" customHeight="1" thickBot="1" x14ac:dyDescent="0.25">
      <c r="B92" s="4" t="s">
        <v>53</v>
      </c>
      <c r="C92" s="5">
        <v>122</v>
      </c>
      <c r="D92" s="5">
        <v>117</v>
      </c>
      <c r="E92" s="6">
        <f t="shared" si="7"/>
        <v>-4.0983606557377046E-2</v>
      </c>
    </row>
    <row r="93" spans="2:5" ht="29.25" customHeight="1" thickBot="1" x14ac:dyDescent="0.25">
      <c r="B93" s="4" t="s">
        <v>54</v>
      </c>
      <c r="C93" s="6">
        <f>(C90+C91)/(C90+C91+C92)</f>
        <v>0.55956678700361007</v>
      </c>
      <c r="D93" s="6">
        <f>(D90+D91)/(D90+D91+D92)</f>
        <v>0.59655172413793101</v>
      </c>
      <c r="E93" s="6">
        <f t="shared" si="7"/>
        <v>6.6095661846496137E-2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278</v>
      </c>
      <c r="D100" s="5">
        <v>296</v>
      </c>
      <c r="E100" s="6">
        <f>IF(C100&gt;0,(D100-C100)/C100,"-")</f>
        <v>6.4748201438848921E-2</v>
      </c>
    </row>
    <row r="101" spans="2:5" ht="20.100000000000001" customHeight="1" thickBot="1" x14ac:dyDescent="0.25">
      <c r="B101" s="4" t="s">
        <v>41</v>
      </c>
      <c r="C101" s="5">
        <v>108</v>
      </c>
      <c r="D101" s="5">
        <v>130</v>
      </c>
      <c r="E101" s="6">
        <f t="shared" ref="E101:E105" si="8">IF(C101&gt;0,(D101-C101)/C101,"-")</f>
        <v>0.20370370370370369</v>
      </c>
    </row>
    <row r="102" spans="2:5" ht="20.100000000000001" customHeight="1" thickBot="1" x14ac:dyDescent="0.25">
      <c r="B102" s="4" t="s">
        <v>42</v>
      </c>
      <c r="C102" s="5">
        <v>47</v>
      </c>
      <c r="D102" s="5">
        <v>45</v>
      </c>
      <c r="E102" s="6">
        <f t="shared" si="8"/>
        <v>-4.2553191489361701E-2</v>
      </c>
    </row>
    <row r="103" spans="2:5" ht="20.100000000000001" customHeight="1" thickBot="1" x14ac:dyDescent="0.25">
      <c r="B103" s="4" t="s">
        <v>98</v>
      </c>
      <c r="C103" s="6">
        <f>(C101+C102)/C100</f>
        <v>0.55755395683453235</v>
      </c>
      <c r="D103" s="6">
        <f>(D101+D102)/D100</f>
        <v>0.59121621621621623</v>
      </c>
      <c r="E103" s="6">
        <f t="shared" si="8"/>
        <v>6.0374891020052376E-2</v>
      </c>
    </row>
    <row r="104" spans="2:5" ht="20.100000000000001" customHeight="1" thickBot="1" x14ac:dyDescent="0.25">
      <c r="B104" s="4" t="s">
        <v>39</v>
      </c>
      <c r="C104" s="6">
        <v>0.55958549222797926</v>
      </c>
      <c r="D104" s="6">
        <v>0.59907834101382484</v>
      </c>
      <c r="E104" s="6">
        <f t="shared" si="8"/>
        <v>7.0575183478409229E-2</v>
      </c>
    </row>
    <row r="105" spans="2:5" ht="20.100000000000001" customHeight="1" thickBot="1" x14ac:dyDescent="0.25">
      <c r="B105" s="4" t="s">
        <v>40</v>
      </c>
      <c r="C105" s="6">
        <v>0.55294117647058827</v>
      </c>
      <c r="D105" s="6">
        <v>0.569620253164557</v>
      </c>
      <c r="E105" s="6">
        <f t="shared" si="8"/>
        <v>3.0164287638028555E-2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316</v>
      </c>
      <c r="D112" s="5">
        <v>318</v>
      </c>
      <c r="E112" s="6">
        <f>IF(C112&gt;0,(D112-C112)/C112,"-")</f>
        <v>6.3291139240506328E-3</v>
      </c>
    </row>
    <row r="113" spans="2:14" ht="15" thickBot="1" x14ac:dyDescent="0.25">
      <c r="B113" s="4" t="s">
        <v>56</v>
      </c>
      <c r="C113" s="5">
        <v>166</v>
      </c>
      <c r="D113" s="5">
        <v>182</v>
      </c>
      <c r="E113" s="6">
        <f t="shared" ref="E113:E114" si="9">IF(C113&gt;0,(D113-C113)/C113,"-")</f>
        <v>9.6385542168674704E-2</v>
      </c>
    </row>
    <row r="114" spans="2:14" ht="15" thickBot="1" x14ac:dyDescent="0.25">
      <c r="B114" s="4" t="s">
        <v>57</v>
      </c>
      <c r="C114" s="5">
        <v>150</v>
      </c>
      <c r="D114" s="5">
        <v>136</v>
      </c>
      <c r="E114" s="6">
        <f t="shared" si="9"/>
        <v>-9.3333333333333338E-2</v>
      </c>
    </row>
    <row r="115" spans="2:14" s="22" customFormat="1" x14ac:dyDescent="0.2"/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1</v>
      </c>
      <c r="E128" s="10">
        <v>0</v>
      </c>
      <c r="F128" s="10">
        <v>2</v>
      </c>
      <c r="G128" s="10">
        <v>3</v>
      </c>
      <c r="H128" s="10">
        <v>0</v>
      </c>
      <c r="I128" s="10">
        <v>0</v>
      </c>
      <c r="J128" s="10">
        <v>3</v>
      </c>
      <c r="K128" s="6">
        <f>IF(C128=0,"-",(G128-C128)/C128)</f>
        <v>2</v>
      </c>
      <c r="L128" s="6">
        <f t="shared" ref="L128:N133" si="10">IF(D128=0,"-",(H128-D128)/D128)</f>
        <v>-1</v>
      </c>
      <c r="M128" s="6" t="str">
        <f t="shared" si="10"/>
        <v>-</v>
      </c>
      <c r="N128" s="6">
        <f t="shared" si="10"/>
        <v>0.5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1</v>
      </c>
      <c r="E133" s="10">
        <v>0</v>
      </c>
      <c r="F133" s="10">
        <v>2</v>
      </c>
      <c r="G133" s="10">
        <v>3</v>
      </c>
      <c r="H133" s="10">
        <v>0</v>
      </c>
      <c r="I133" s="10">
        <v>0</v>
      </c>
      <c r="J133" s="10">
        <v>3</v>
      </c>
      <c r="K133" s="6">
        <f t="shared" si="11"/>
        <v>2</v>
      </c>
      <c r="L133" s="6">
        <f t="shared" si="10"/>
        <v>-1</v>
      </c>
      <c r="M133" s="6" t="str">
        <f t="shared" si="10"/>
        <v>-</v>
      </c>
      <c r="N133" s="6">
        <f t="shared" si="10"/>
        <v>0.5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>
        <f>IF(OR(C134="-",G134="-"),"-",(G134-C134)/C134)</f>
        <v>0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8</v>
      </c>
      <c r="D143" s="10">
        <v>0</v>
      </c>
      <c r="E143" s="10">
        <v>1</v>
      </c>
      <c r="F143" s="10">
        <v>9</v>
      </c>
      <c r="G143" s="10">
        <v>3</v>
      </c>
      <c r="H143" s="10">
        <v>0</v>
      </c>
      <c r="I143" s="10">
        <v>1</v>
      </c>
      <c r="J143" s="10">
        <v>4</v>
      </c>
      <c r="K143" s="6">
        <f>IF(C143=0,"-",(G143-C143)/C143)</f>
        <v>-0.625</v>
      </c>
      <c r="L143" s="6" t="str">
        <f t="shared" ref="L143:N147" si="15">IF(D143=0,"-",(H143-D143)/D143)</f>
        <v>-</v>
      </c>
      <c r="M143" s="6">
        <f t="shared" si="15"/>
        <v>0</v>
      </c>
      <c r="N143" s="6">
        <f t="shared" si="15"/>
        <v>-0.55555555555555558</v>
      </c>
    </row>
    <row r="144" spans="2:14" ht="15" thickBot="1" x14ac:dyDescent="0.25">
      <c r="B144" s="4" t="s">
        <v>72</v>
      </c>
      <c r="C144" s="10">
        <v>2</v>
      </c>
      <c r="D144" s="10">
        <v>0</v>
      </c>
      <c r="E144" s="10">
        <v>0</v>
      </c>
      <c r="F144" s="10">
        <v>2</v>
      </c>
      <c r="G144" s="10">
        <v>3</v>
      </c>
      <c r="H144" s="10">
        <v>0</v>
      </c>
      <c r="I144" s="10">
        <v>0</v>
      </c>
      <c r="J144" s="10">
        <v>3</v>
      </c>
      <c r="K144" s="6">
        <f t="shared" ref="K144:K147" si="16">IF(C144=0,"-",(G144-C144)/C144)</f>
        <v>0.5</v>
      </c>
      <c r="L144" s="6" t="str">
        <f t="shared" si="15"/>
        <v>-</v>
      </c>
      <c r="M144" s="6" t="str">
        <f t="shared" si="15"/>
        <v>-</v>
      </c>
      <c r="N144" s="6">
        <f t="shared" si="15"/>
        <v>0.5</v>
      </c>
    </row>
    <row r="145" spans="2:14" ht="15" thickBot="1" x14ac:dyDescent="0.25">
      <c r="B145" s="4" t="s">
        <v>73</v>
      </c>
      <c r="C145" s="10">
        <v>66</v>
      </c>
      <c r="D145" s="10">
        <v>0</v>
      </c>
      <c r="E145" s="10">
        <v>7</v>
      </c>
      <c r="F145" s="10">
        <v>73</v>
      </c>
      <c r="G145" s="10">
        <v>54</v>
      </c>
      <c r="H145" s="10">
        <v>0</v>
      </c>
      <c r="I145" s="10">
        <v>7</v>
      </c>
      <c r="J145" s="10">
        <v>61</v>
      </c>
      <c r="K145" s="6">
        <f t="shared" si="16"/>
        <v>-0.18181818181818182</v>
      </c>
      <c r="L145" s="6" t="str">
        <f t="shared" si="15"/>
        <v>-</v>
      </c>
      <c r="M145" s="6">
        <f t="shared" si="15"/>
        <v>0</v>
      </c>
      <c r="N145" s="6">
        <f t="shared" si="15"/>
        <v>-0.16438356164383561</v>
      </c>
    </row>
    <row r="146" spans="2:14" ht="15" thickBot="1" x14ac:dyDescent="0.25">
      <c r="B146" s="4" t="s">
        <v>74</v>
      </c>
      <c r="C146" s="10">
        <v>10</v>
      </c>
      <c r="D146" s="10">
        <v>0</v>
      </c>
      <c r="E146" s="10">
        <v>5</v>
      </c>
      <c r="F146" s="10">
        <v>15</v>
      </c>
      <c r="G146" s="10">
        <v>14</v>
      </c>
      <c r="H146" s="10">
        <v>0</v>
      </c>
      <c r="I146" s="10">
        <v>2</v>
      </c>
      <c r="J146" s="10">
        <v>16</v>
      </c>
      <c r="K146" s="6">
        <f t="shared" si="16"/>
        <v>0.4</v>
      </c>
      <c r="L146" s="6" t="str">
        <f t="shared" si="15"/>
        <v>-</v>
      </c>
      <c r="M146" s="6">
        <f t="shared" si="15"/>
        <v>-0.6</v>
      </c>
      <c r="N146" s="6">
        <f t="shared" si="15"/>
        <v>6.6666666666666666E-2</v>
      </c>
    </row>
    <row r="147" spans="2:14" ht="15" thickBot="1" x14ac:dyDescent="0.25">
      <c r="B147" s="4" t="s">
        <v>75</v>
      </c>
      <c r="C147" s="10">
        <v>2</v>
      </c>
      <c r="D147" s="10">
        <v>0</v>
      </c>
      <c r="E147" s="10">
        <v>0</v>
      </c>
      <c r="F147" s="10">
        <v>2</v>
      </c>
      <c r="G147" s="10">
        <v>0</v>
      </c>
      <c r="H147" s="10">
        <v>0</v>
      </c>
      <c r="I147" s="10">
        <v>0</v>
      </c>
      <c r="J147" s="10">
        <v>0</v>
      </c>
      <c r="K147" s="6">
        <f t="shared" si="16"/>
        <v>-1</v>
      </c>
      <c r="L147" s="6" t="str">
        <f t="shared" si="15"/>
        <v>-</v>
      </c>
      <c r="M147" s="6" t="str">
        <f t="shared" si="15"/>
        <v>-</v>
      </c>
      <c r="N147" s="6">
        <f t="shared" si="15"/>
        <v>-1</v>
      </c>
    </row>
    <row r="148" spans="2:14" ht="15" thickBot="1" x14ac:dyDescent="0.25">
      <c r="B148" s="7" t="s">
        <v>68</v>
      </c>
      <c r="C148" s="10">
        <v>88</v>
      </c>
      <c r="D148" s="10">
        <v>0</v>
      </c>
      <c r="E148" s="10">
        <v>13</v>
      </c>
      <c r="F148" s="10">
        <v>101</v>
      </c>
      <c r="G148" s="10">
        <v>74</v>
      </c>
      <c r="H148" s="10">
        <v>0</v>
      </c>
      <c r="I148" s="10">
        <v>10</v>
      </c>
      <c r="J148" s="10">
        <v>84</v>
      </c>
      <c r="K148" s="6">
        <f t="shared" ref="K148" si="17">IF(C148=0,"-",(G148-C148)/C148)</f>
        <v>-0.15909090909090909</v>
      </c>
      <c r="L148" s="6" t="str">
        <f t="shared" ref="L148" si="18">IF(D148=0,"-",(H148-D148)/D148)</f>
        <v>-</v>
      </c>
      <c r="M148" s="6">
        <f t="shared" ref="M148" si="19">IF(E148=0,"-",(I148-E148)/E148)</f>
        <v>-0.23076923076923078</v>
      </c>
      <c r="N148" s="6">
        <f t="shared" ref="N148" si="20">IF(F148=0,"-",(J148-F148)/F148)</f>
        <v>-0.16831683168316833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0.10810810810810811</v>
      </c>
      <c r="D149" s="6" t="str">
        <f t="shared" si="21"/>
        <v>-</v>
      </c>
      <c r="E149" s="6">
        <f t="shared" si="21"/>
        <v>0.125</v>
      </c>
      <c r="F149" s="6">
        <f t="shared" si="21"/>
        <v>0.10975609756097561</v>
      </c>
      <c r="G149" s="6">
        <f t="shared" si="21"/>
        <v>5.2631578947368418E-2</v>
      </c>
      <c r="H149" s="6" t="str">
        <f t="shared" si="21"/>
        <v>-</v>
      </c>
      <c r="I149" s="6">
        <f t="shared" si="21"/>
        <v>0.125</v>
      </c>
      <c r="J149" s="6">
        <f t="shared" si="21"/>
        <v>6.1538461538461542E-2</v>
      </c>
      <c r="K149" s="6">
        <f>IF(OR(C149="-",G149="-"),"-",(G149-C149)/C149)</f>
        <v>-0.51315789473684215</v>
      </c>
      <c r="L149" s="6" t="str">
        <f t="shared" ref="L149:N150" si="22">IF(OR(D149="-",H149="-"),"-",(H149-D149)/D149)</f>
        <v>-</v>
      </c>
      <c r="M149" s="6">
        <f t="shared" si="22"/>
        <v>0</v>
      </c>
      <c r="N149" s="6">
        <f t="shared" si="22"/>
        <v>-0.43931623931623931</v>
      </c>
    </row>
    <row r="150" spans="2:14" ht="29.25" thickBot="1" x14ac:dyDescent="0.25">
      <c r="B150" s="7" t="s">
        <v>77</v>
      </c>
      <c r="C150" s="6">
        <f t="shared" si="21"/>
        <v>0.16666666666666666</v>
      </c>
      <c r="D150" s="6" t="str">
        <f t="shared" si="21"/>
        <v>-</v>
      </c>
      <c r="E150" s="6" t="str">
        <f t="shared" si="21"/>
        <v>-</v>
      </c>
      <c r="F150" s="6">
        <f t="shared" si="21"/>
        <v>0.11764705882352941</v>
      </c>
      <c r="G150" s="6">
        <f t="shared" si="21"/>
        <v>0.17647058823529413</v>
      </c>
      <c r="H150" s="6" t="str">
        <f t="shared" si="21"/>
        <v>-</v>
      </c>
      <c r="I150" s="6" t="str">
        <f t="shared" si="21"/>
        <v>-</v>
      </c>
      <c r="J150" s="6">
        <f t="shared" si="21"/>
        <v>0.15789473684210525</v>
      </c>
      <c r="K150" s="6">
        <f>IF(OR(C150="-",G150="-"),"-",(G150-C150)/C150)</f>
        <v>5.882352941176483E-2</v>
      </c>
      <c r="L150" s="6" t="str">
        <f t="shared" si="22"/>
        <v>-</v>
      </c>
      <c r="M150" s="6" t="str">
        <f t="shared" si="22"/>
        <v>-</v>
      </c>
      <c r="N150" s="6">
        <f t="shared" si="22"/>
        <v>0.34210526315789469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76</v>
      </c>
      <c r="D157" s="19">
        <v>68</v>
      </c>
      <c r="E157" s="18">
        <f>IF(C157=0,"-",(D157-C157)/C157)</f>
        <v>-0.10526315789473684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10</v>
      </c>
      <c r="D158" s="19">
        <v>6</v>
      </c>
      <c r="E158" s="18">
        <f t="shared" ref="E158:E159" si="23">IF(C158=0,"-",(D158-C158)/C158)</f>
        <v>-0.4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2</v>
      </c>
      <c r="D159" s="19">
        <v>0</v>
      </c>
      <c r="E159" s="18">
        <f t="shared" si="23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0.86363636363636365</v>
      </c>
      <c r="D160" s="18">
        <f>IF(D157=0,"-",D157/(D157+D158+D159))</f>
        <v>0.91891891891891897</v>
      </c>
      <c r="E160" s="18">
        <f>IF(OR(C160="-",D160="-"),"-",(D160-C160)/C160)</f>
        <v>6.401137980085353E-2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</v>
      </c>
      <c r="D166" s="5">
        <v>4</v>
      </c>
      <c r="E166" s="6">
        <f>IF(C166=0,"-",(D166-C166)/C166)</f>
        <v>1</v>
      </c>
    </row>
    <row r="167" spans="2:14" ht="20.100000000000001" customHeight="1" thickBot="1" x14ac:dyDescent="0.25">
      <c r="B167" s="4" t="s">
        <v>41</v>
      </c>
      <c r="C167" s="5">
        <v>2</v>
      </c>
      <c r="D167" s="5">
        <v>3</v>
      </c>
      <c r="E167" s="6">
        <f t="shared" ref="E167:E168" si="24">IF(C167=0,"-",(D167-C167)/C167)</f>
        <v>0.5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1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00000000000001" customHeight="1" thickBot="1" x14ac:dyDescent="0.25">
      <c r="B171" s="4" t="s">
        <v>40</v>
      </c>
      <c r="C171" s="6" t="s">
        <v>104</v>
      </c>
      <c r="D171" s="6">
        <v>1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4</v>
      </c>
      <c r="D178" s="5">
        <v>3</v>
      </c>
      <c r="E178" s="6">
        <f>IF(C178=0,"-",(D178-C178)/C178)</f>
        <v>-0.25</v>
      </c>
      <c r="H178" s="13"/>
    </row>
    <row r="179" spans="2:8" ht="15" thickBot="1" x14ac:dyDescent="0.25">
      <c r="B179" s="4" t="s">
        <v>43</v>
      </c>
      <c r="C179" s="5">
        <v>3</v>
      </c>
      <c r="D179" s="5">
        <v>3</v>
      </c>
      <c r="E179" s="6">
        <f t="shared" ref="E179:E185" si="26">IF(C179=0,"-",(D179-C179)/C179)</f>
        <v>0</v>
      </c>
      <c r="H179" s="13"/>
    </row>
    <row r="180" spans="2:8" ht="15" thickBot="1" x14ac:dyDescent="0.25">
      <c r="B180" s="4" t="s">
        <v>47</v>
      </c>
      <c r="C180" s="5">
        <v>1</v>
      </c>
      <c r="D180" s="5">
        <v>0</v>
      </c>
      <c r="E180" s="6">
        <f t="shared" si="26"/>
        <v>-1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76</v>
      </c>
      <c r="D182" s="5">
        <v>72</v>
      </c>
      <c r="E182" s="6">
        <f t="shared" si="26"/>
        <v>-5.2631578947368418E-2</v>
      </c>
      <c r="H182" s="13"/>
    </row>
    <row r="183" spans="2:8" ht="15" thickBot="1" x14ac:dyDescent="0.25">
      <c r="B183" s="4" t="s">
        <v>47</v>
      </c>
      <c r="C183" s="5">
        <v>69</v>
      </c>
      <c r="D183" s="5">
        <v>66</v>
      </c>
      <c r="E183" s="6">
        <f t="shared" si="26"/>
        <v>-4.3478260869565216E-2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7</v>
      </c>
      <c r="D185" s="5">
        <v>6</v>
      </c>
      <c r="E185" s="6">
        <f t="shared" si="26"/>
        <v>-0.14285714285714285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1</v>
      </c>
      <c r="D197" s="5">
        <v>3</v>
      </c>
      <c r="E197" s="6">
        <f t="shared" ref="E197:E200" si="27">IF(C197=0,"-",(D197-C197)/C197)</f>
        <v>2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</v>
      </c>
      <c r="D199" s="5">
        <v>3</v>
      </c>
      <c r="E199" s="6">
        <f t="shared" si="27"/>
        <v>2</v>
      </c>
    </row>
    <row r="200" spans="2:5" ht="15" thickBot="1" x14ac:dyDescent="0.25">
      <c r="B200" s="4" t="s">
        <v>85</v>
      </c>
      <c r="C200" s="5">
        <v>1</v>
      </c>
      <c r="D200" s="5">
        <v>3</v>
      </c>
      <c r="E200" s="6">
        <f t="shared" si="27"/>
        <v>2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</v>
      </c>
      <c r="D208" s="5">
        <v>3</v>
      </c>
      <c r="E208" s="6">
        <f t="shared" si="28"/>
        <v>2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3</v>
      </c>
      <c r="E209" s="6">
        <f t="shared" si="28"/>
        <v>2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3</v>
      </c>
      <c r="D221" s="5">
        <v>1</v>
      </c>
      <c r="E221" s="6">
        <f t="shared" ref="E221:E223" si="30">IF(C221=0,"-",(D221-C221)/C221)</f>
        <v>-0.66666666666666663</v>
      </c>
    </row>
    <row r="222" spans="2:5" ht="15" thickBot="1" x14ac:dyDescent="0.25">
      <c r="B222" s="16" t="s">
        <v>92</v>
      </c>
      <c r="C222" s="5">
        <v>1</v>
      </c>
      <c r="D222" s="5">
        <v>4</v>
      </c>
      <c r="E222" s="6">
        <f t="shared" si="30"/>
        <v>3</v>
      </c>
    </row>
    <row r="223" spans="2:5" ht="15" thickBot="1" x14ac:dyDescent="0.25">
      <c r="B223" s="16" t="s">
        <v>93</v>
      </c>
      <c r="C223" s="5">
        <v>5</v>
      </c>
      <c r="D223" s="5">
        <v>1</v>
      </c>
      <c r="E223" s="6">
        <f t="shared" si="30"/>
        <v>-0.8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Portada</vt:lpstr>
      <vt:lpstr>Andalucía</vt:lpstr>
      <vt:lpstr>Aragón</vt:lpstr>
      <vt:lpstr>Asturias</vt:lpstr>
      <vt:lpstr>Illes Balears</vt:lpstr>
      <vt:lpstr>Canarias</vt:lpstr>
      <vt:lpstr>Cantabria</vt:lpstr>
      <vt:lpstr>Castilla y León</vt:lpstr>
      <vt:lpstr>Castilla La Mancha</vt:lpstr>
      <vt:lpstr>Cataluña</vt:lpstr>
      <vt:lpstr>Com. Valenciana</vt:lpstr>
      <vt:lpstr>Extremadura</vt:lpstr>
      <vt:lpstr>Galicia</vt:lpstr>
      <vt:lpstr>Com. Madrid</vt:lpstr>
      <vt:lpstr>Región de Murcia</vt:lpstr>
      <vt:lpstr>Navarra</vt:lpstr>
      <vt:lpstr>Pais Vasco</vt:lpstr>
      <vt:lpstr>La Rioja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2020-09-23T10:51:57Z</cp:lastPrinted>
  <dcterms:created xsi:type="dcterms:W3CDTF">2018-12-19T10:40:38Z</dcterms:created>
  <dcterms:modified xsi:type="dcterms:W3CDTF">2021-03-26T08:54:06Z</dcterms:modified>
</cp:coreProperties>
</file>